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Čeledová\INTERNET\"/>
    </mc:Choice>
  </mc:AlternateContent>
  <bookViews>
    <workbookView xWindow="-120" yWindow="-120" windowWidth="29040" windowHeight="15840"/>
  </bookViews>
  <sheets>
    <sheet name="Kapitoly" sheetId="2" r:id="rId1"/>
    <sheet name="01" sheetId="3" r:id="rId2"/>
    <sheet name="02" sheetId="4" r:id="rId3"/>
    <sheet name="03" sheetId="14" r:id="rId4"/>
    <sheet name="04" sheetId="6" r:id="rId5"/>
    <sheet name="05" sheetId="7" r:id="rId6"/>
    <sheet name="06" sheetId="8" r:id="rId7"/>
    <sheet name="07" sheetId="9" r:id="rId8"/>
    <sheet name="08" sheetId="10" r:id="rId9"/>
    <sheet name="09" sheetId="11" r:id="rId10"/>
    <sheet name="10" sheetId="12" r:id="rId11"/>
  </sheets>
  <externalReferences>
    <externalReference r:id="rId12"/>
  </externalReferences>
  <definedNames>
    <definedName name="_xlnm.Print_Titles" localSheetId="1">'01'!$1:$9</definedName>
    <definedName name="_xlnm.Print_Titles" localSheetId="2">'02'!$1:$9</definedName>
    <definedName name="_xlnm.Print_Titles" localSheetId="3">'03'!$1:$9</definedName>
    <definedName name="_xlnm.Print_Titles" localSheetId="4">'04'!$1:$9</definedName>
    <definedName name="_xlnm.Print_Titles" localSheetId="5">'05'!$1:$9</definedName>
    <definedName name="_xlnm.Print_Titles" localSheetId="6">'06'!$1:$9</definedName>
    <definedName name="_xlnm.Print_Titles" localSheetId="7">'07'!$1:$9</definedName>
    <definedName name="_xlnm.Print_Titles" localSheetId="8">'08'!$1:$9</definedName>
    <definedName name="_xlnm.Print_Titles" localSheetId="9">'09'!$1:$9</definedName>
    <definedName name="_xlnm.Print_Area" localSheetId="8">'08'!$A$1:$J$83</definedName>
    <definedName name="_xlnm.Print_Area" localSheetId="9">'09'!$A$1:$J$82</definedName>
    <definedName name="Print_Area" localSheetId="0">Kapitoly!$A$2:$G$64</definedName>
    <definedName name="Print_Titles" localSheetId="1">'01'!$7:$9</definedName>
    <definedName name="Print_Titles" localSheetId="2">'02'!$7:$9</definedName>
    <definedName name="Print_Titles" localSheetId="3">'03'!$1:$9</definedName>
    <definedName name="Print_Titles" localSheetId="4">'04'!$7:$9</definedName>
    <definedName name="Print_Titles" localSheetId="5">'05'!$7:$9</definedName>
    <definedName name="Print_Titles" localSheetId="6">'06'!$7:$9</definedName>
    <definedName name="Print_Titles" localSheetId="8">'08'!$7:$9</definedName>
    <definedName name="Print_Titles" localSheetId="9">'09'!$7:$9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0" l="1"/>
  <c r="I48" i="10"/>
  <c r="I36" i="10"/>
  <c r="I56" i="8"/>
  <c r="I55" i="8"/>
  <c r="I52" i="8"/>
  <c r="I51" i="8"/>
  <c r="G57" i="2"/>
  <c r="G23" i="2"/>
  <c r="E23" i="2"/>
  <c r="I384" i="14"/>
  <c r="H384" i="14"/>
  <c r="G384" i="14"/>
  <c r="F384" i="14"/>
  <c r="E384" i="14"/>
  <c r="J381" i="14"/>
  <c r="J379" i="14"/>
  <c r="J377" i="14"/>
  <c r="J375" i="14"/>
  <c r="J373" i="14"/>
  <c r="J371" i="14"/>
  <c r="J369" i="14"/>
  <c r="J367" i="14"/>
  <c r="J365" i="14"/>
  <c r="J363" i="14"/>
  <c r="J361" i="14"/>
  <c r="J359" i="14"/>
  <c r="J357" i="14"/>
  <c r="J355" i="14"/>
  <c r="J353" i="14"/>
  <c r="J351" i="14"/>
  <c r="J349" i="14"/>
  <c r="J347" i="14"/>
  <c r="J345" i="14"/>
  <c r="J343" i="14"/>
  <c r="J341" i="14"/>
  <c r="J339" i="14"/>
  <c r="J337" i="14"/>
  <c r="J335" i="14"/>
  <c r="J333" i="14"/>
  <c r="J331" i="14"/>
  <c r="J329" i="14"/>
  <c r="J327" i="14"/>
  <c r="J325" i="14"/>
  <c r="J323" i="14"/>
  <c r="J321" i="14"/>
  <c r="J319" i="14"/>
  <c r="J317" i="14"/>
  <c r="J315" i="14"/>
  <c r="J313" i="14"/>
  <c r="J311" i="14"/>
  <c r="J309" i="14"/>
  <c r="J307" i="14"/>
  <c r="J305" i="14"/>
  <c r="J303" i="14"/>
  <c r="J301" i="14"/>
  <c r="J299" i="14"/>
  <c r="J297" i="14"/>
  <c r="J295" i="14"/>
  <c r="J293" i="14"/>
  <c r="J291" i="14"/>
  <c r="J289" i="14"/>
  <c r="J287" i="14"/>
  <c r="J285" i="14"/>
  <c r="J283" i="14"/>
  <c r="J281" i="14"/>
  <c r="J279" i="14"/>
  <c r="J277" i="14"/>
  <c r="J275" i="14"/>
  <c r="J273" i="14"/>
  <c r="J271" i="14"/>
  <c r="J269" i="14"/>
  <c r="J267" i="14"/>
  <c r="J265" i="14"/>
  <c r="J263" i="14"/>
  <c r="J261" i="14"/>
  <c r="J259" i="14"/>
  <c r="J257" i="14"/>
  <c r="J255" i="14"/>
  <c r="J253" i="14"/>
  <c r="J251" i="14"/>
  <c r="J249" i="14"/>
  <c r="J247" i="14"/>
  <c r="J245" i="14"/>
  <c r="J243" i="14"/>
  <c r="J241" i="14"/>
  <c r="J239" i="14"/>
  <c r="J237" i="14"/>
  <c r="J235" i="14"/>
  <c r="J233" i="14"/>
  <c r="J231" i="14"/>
  <c r="J229" i="14"/>
  <c r="J227" i="14"/>
  <c r="J225" i="14"/>
  <c r="J223" i="14"/>
  <c r="J221" i="14"/>
  <c r="J219" i="14"/>
  <c r="J217" i="14"/>
  <c r="J215" i="14"/>
  <c r="J212" i="14"/>
  <c r="J210" i="14"/>
  <c r="J208" i="14"/>
  <c r="J206" i="14"/>
  <c r="J204" i="14"/>
  <c r="J202" i="14"/>
  <c r="J200" i="14"/>
  <c r="J198" i="14"/>
  <c r="J196" i="14"/>
  <c r="J194" i="14"/>
  <c r="J192" i="14"/>
  <c r="J190" i="14"/>
  <c r="J188" i="14"/>
  <c r="J186" i="14"/>
  <c r="J184" i="14"/>
  <c r="J182" i="14"/>
  <c r="J180" i="14"/>
  <c r="J178" i="14"/>
  <c r="J176" i="14"/>
  <c r="J174" i="14"/>
  <c r="J172" i="14"/>
  <c r="J170" i="14"/>
  <c r="J167" i="14"/>
  <c r="J165" i="14"/>
  <c r="J163" i="14"/>
  <c r="J161" i="14"/>
  <c r="J159" i="14"/>
  <c r="J157" i="14"/>
  <c r="J155" i="14"/>
  <c r="J153" i="14"/>
  <c r="J151" i="14"/>
  <c r="J149" i="14"/>
  <c r="J147" i="14"/>
  <c r="J145" i="14"/>
  <c r="J143" i="14"/>
  <c r="J141" i="14"/>
  <c r="J139" i="14"/>
  <c r="J137" i="14"/>
  <c r="J135" i="14"/>
  <c r="J133" i="14"/>
  <c r="J131" i="14"/>
  <c r="J129" i="14"/>
  <c r="J127" i="14"/>
  <c r="J125" i="14"/>
  <c r="J123" i="14"/>
  <c r="J121" i="14"/>
  <c r="J119" i="14"/>
  <c r="J117" i="14"/>
  <c r="J115" i="14"/>
  <c r="J113" i="14"/>
  <c r="J111" i="14"/>
  <c r="J109" i="14"/>
  <c r="J107" i="14"/>
  <c r="J105" i="14"/>
  <c r="J103" i="14"/>
  <c r="J101" i="14"/>
  <c r="J99" i="14"/>
  <c r="J97" i="14"/>
  <c r="J95" i="14"/>
  <c r="J93" i="14"/>
  <c r="J91" i="14"/>
  <c r="J89" i="14"/>
  <c r="J87" i="14"/>
  <c r="J85" i="14"/>
  <c r="J83" i="14"/>
  <c r="J81" i="14"/>
  <c r="J79" i="14"/>
  <c r="J77" i="14"/>
  <c r="J75" i="14"/>
  <c r="J73" i="14"/>
  <c r="J71" i="14"/>
  <c r="J69" i="14"/>
  <c r="J67" i="14"/>
  <c r="J65" i="14"/>
  <c r="J63" i="14"/>
  <c r="J61" i="14"/>
  <c r="J59" i="14"/>
  <c r="J57" i="14"/>
  <c r="J55" i="14"/>
  <c r="J53" i="14"/>
  <c r="J51" i="14"/>
  <c r="J49" i="14"/>
  <c r="J47" i="14"/>
  <c r="J45" i="14"/>
  <c r="J43" i="14"/>
  <c r="J41" i="14"/>
  <c r="J39" i="14"/>
  <c r="J37" i="14"/>
  <c r="J35" i="14"/>
  <c r="J33" i="14"/>
  <c r="J31" i="14"/>
  <c r="J29" i="14"/>
  <c r="J27" i="14"/>
  <c r="J25" i="14"/>
  <c r="J23" i="14"/>
  <c r="J21" i="14"/>
  <c r="J19" i="14"/>
  <c r="J17" i="14"/>
  <c r="J15" i="14"/>
  <c r="J13" i="14"/>
  <c r="J11" i="14"/>
  <c r="J384" i="14" l="1"/>
  <c r="E61" i="2"/>
  <c r="E57" i="2"/>
  <c r="F57" i="2" s="1"/>
  <c r="E56" i="2"/>
  <c r="F56" i="2" s="1"/>
  <c r="E55" i="2"/>
  <c r="F55" i="2" s="1"/>
  <c r="G50" i="2"/>
  <c r="G46" i="2"/>
  <c r="E50" i="2"/>
  <c r="E49" i="2"/>
  <c r="E48" i="2"/>
  <c r="E47" i="2"/>
  <c r="E46" i="2"/>
  <c r="E42" i="2"/>
  <c r="E38" i="2"/>
  <c r="E37" i="2"/>
  <c r="E36" i="2"/>
  <c r="E32" i="2"/>
  <c r="E28" i="2"/>
  <c r="E27" i="2"/>
  <c r="F50" i="2" l="1"/>
  <c r="E19" i="2"/>
  <c r="F19" i="2" s="1"/>
  <c r="E18" i="2"/>
  <c r="F18" i="2" s="1"/>
  <c r="E17" i="2"/>
  <c r="F17" i="2" s="1"/>
  <c r="G16" i="2"/>
  <c r="G20" i="2" s="1"/>
  <c r="E16" i="2"/>
  <c r="G10" i="2"/>
  <c r="G12" i="2"/>
  <c r="E12" i="2"/>
  <c r="E11" i="2"/>
  <c r="F11" i="2" s="1"/>
  <c r="E10" i="2"/>
  <c r="G24" i="2"/>
  <c r="G29" i="2"/>
  <c r="G33" i="2"/>
  <c r="G36" i="2"/>
  <c r="G39" i="2" s="1"/>
  <c r="G43" i="2"/>
  <c r="G51" i="2"/>
  <c r="G58" i="2"/>
  <c r="G62" i="2"/>
  <c r="I24" i="12"/>
  <c r="H24" i="12"/>
  <c r="G24" i="12"/>
  <c r="F24" i="12"/>
  <c r="E24" i="12"/>
  <c r="J21" i="12"/>
  <c r="J19" i="12"/>
  <c r="J17" i="12"/>
  <c r="J15" i="12"/>
  <c r="J13" i="12"/>
  <c r="J11" i="12"/>
  <c r="I82" i="11"/>
  <c r="H82" i="11"/>
  <c r="G82" i="11"/>
  <c r="F82" i="11"/>
  <c r="E82" i="11"/>
  <c r="J79" i="11"/>
  <c r="J77" i="11"/>
  <c r="J73" i="11"/>
  <c r="J71" i="11"/>
  <c r="J69" i="11"/>
  <c r="J67" i="11"/>
  <c r="J65" i="11"/>
  <c r="J63" i="11"/>
  <c r="J61" i="11"/>
  <c r="J59" i="11"/>
  <c r="J57" i="11"/>
  <c r="J55" i="11"/>
  <c r="J53" i="11"/>
  <c r="J51" i="11"/>
  <c r="J49" i="11"/>
  <c r="J47" i="11"/>
  <c r="J45" i="11"/>
  <c r="J43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J13" i="11"/>
  <c r="J11" i="11"/>
  <c r="I83" i="10"/>
  <c r="H83" i="10"/>
  <c r="G83" i="10"/>
  <c r="F83" i="10"/>
  <c r="E83" i="10"/>
  <c r="J80" i="10"/>
  <c r="J78" i="10"/>
  <c r="J76" i="10"/>
  <c r="J74" i="10"/>
  <c r="J72" i="10"/>
  <c r="J70" i="10"/>
  <c r="J68" i="10"/>
  <c r="J66" i="10"/>
  <c r="J64" i="10"/>
  <c r="J62" i="10"/>
  <c r="J60" i="10"/>
  <c r="J58" i="10"/>
  <c r="J56" i="10"/>
  <c r="J54" i="10"/>
  <c r="J52" i="10"/>
  <c r="J50" i="10"/>
  <c r="J46" i="10"/>
  <c r="J44" i="10"/>
  <c r="J42" i="10"/>
  <c r="J40" i="10"/>
  <c r="J38" i="10"/>
  <c r="J36" i="10"/>
  <c r="J34" i="10"/>
  <c r="J30" i="10"/>
  <c r="J28" i="10"/>
  <c r="J24" i="10"/>
  <c r="J22" i="10"/>
  <c r="J17" i="10"/>
  <c r="J14" i="10"/>
  <c r="J11" i="10"/>
  <c r="I38" i="9"/>
  <c r="H38" i="9"/>
  <c r="G38" i="9"/>
  <c r="F38" i="9"/>
  <c r="E38" i="9"/>
  <c r="J35" i="9"/>
  <c r="J33" i="9"/>
  <c r="J31" i="9"/>
  <c r="J29" i="9"/>
  <c r="J27" i="9"/>
  <c r="J25" i="9"/>
  <c r="J23" i="9"/>
  <c r="J21" i="9"/>
  <c r="J19" i="9"/>
  <c r="J17" i="9"/>
  <c r="J15" i="9"/>
  <c r="J13" i="9"/>
  <c r="J11" i="9"/>
  <c r="H56" i="8"/>
  <c r="G56" i="8"/>
  <c r="F56" i="8"/>
  <c r="E56" i="8"/>
  <c r="J53" i="8"/>
  <c r="J51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1" i="8"/>
  <c r="I64" i="7"/>
  <c r="H64" i="7"/>
  <c r="G64" i="7"/>
  <c r="F64" i="7"/>
  <c r="E64" i="7"/>
  <c r="J61" i="7"/>
  <c r="J59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I118" i="6"/>
  <c r="H118" i="6"/>
  <c r="G118" i="6"/>
  <c r="F118" i="6"/>
  <c r="E118" i="6"/>
  <c r="J115" i="6"/>
  <c r="J111" i="6"/>
  <c r="J109" i="6"/>
  <c r="J107" i="6"/>
  <c r="J105" i="6"/>
  <c r="J103" i="6"/>
  <c r="J101" i="6"/>
  <c r="J99" i="6"/>
  <c r="J97" i="6"/>
  <c r="J95" i="6"/>
  <c r="J93" i="6"/>
  <c r="J91" i="6"/>
  <c r="J89" i="6"/>
  <c r="J87" i="6"/>
  <c r="J85" i="6"/>
  <c r="J83" i="6"/>
  <c r="J81" i="6"/>
  <c r="J79" i="6"/>
  <c r="J77" i="6"/>
  <c r="J75" i="6"/>
  <c r="J73" i="6"/>
  <c r="J71" i="6"/>
  <c r="J69" i="6"/>
  <c r="J67" i="6"/>
  <c r="J65" i="6"/>
  <c r="J63" i="6"/>
  <c r="J61" i="6"/>
  <c r="J59" i="6"/>
  <c r="J57" i="6"/>
  <c r="J55" i="6"/>
  <c r="J53" i="6"/>
  <c r="J51" i="6"/>
  <c r="J49" i="6"/>
  <c r="J47" i="6"/>
  <c r="J45" i="6"/>
  <c r="J43" i="6"/>
  <c r="J41" i="6"/>
  <c r="J39" i="6"/>
  <c r="J37" i="6"/>
  <c r="J35" i="6"/>
  <c r="J33" i="6"/>
  <c r="J31" i="6"/>
  <c r="J29" i="6"/>
  <c r="J27" i="6"/>
  <c r="J25" i="6"/>
  <c r="J23" i="6"/>
  <c r="J21" i="6"/>
  <c r="J19" i="6"/>
  <c r="J17" i="6"/>
  <c r="J15" i="6"/>
  <c r="J13" i="6"/>
  <c r="J11" i="6"/>
  <c r="I177" i="4"/>
  <c r="H177" i="4"/>
  <c r="G177" i="4"/>
  <c r="F177" i="4"/>
  <c r="E177" i="4"/>
  <c r="J174" i="4"/>
  <c r="J172" i="4"/>
  <c r="J170" i="4"/>
  <c r="J168" i="4"/>
  <c r="J166" i="4"/>
  <c r="J164" i="4"/>
  <c r="J162" i="4"/>
  <c r="J160" i="4"/>
  <c r="J158" i="4"/>
  <c r="J156" i="4"/>
  <c r="J154" i="4"/>
  <c r="J152" i="4"/>
  <c r="J150" i="4"/>
  <c r="J148" i="4"/>
  <c r="J146" i="4"/>
  <c r="J144" i="4"/>
  <c r="J142" i="4"/>
  <c r="J140" i="4"/>
  <c r="J138" i="4"/>
  <c r="J136" i="4"/>
  <c r="J134" i="4"/>
  <c r="J132" i="4"/>
  <c r="J130" i="4"/>
  <c r="J128" i="4"/>
  <c r="J124" i="4"/>
  <c r="J120" i="4"/>
  <c r="J118" i="4"/>
  <c r="J116" i="4"/>
  <c r="J114" i="4"/>
  <c r="J112" i="4"/>
  <c r="J110" i="4"/>
  <c r="J108" i="4"/>
  <c r="J106" i="4"/>
  <c r="J104" i="4"/>
  <c r="J102" i="4"/>
  <c r="J100" i="4"/>
  <c r="J98" i="4"/>
  <c r="J96" i="4"/>
  <c r="J94" i="4"/>
  <c r="J92" i="4"/>
  <c r="J90" i="4"/>
  <c r="J88" i="4"/>
  <c r="J86" i="4"/>
  <c r="J84" i="4"/>
  <c r="J82" i="4"/>
  <c r="J80" i="4"/>
  <c r="J78" i="4"/>
  <c r="J76" i="4"/>
  <c r="J74" i="4"/>
  <c r="J72" i="4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1" i="4"/>
  <c r="I77" i="3"/>
  <c r="H77" i="3"/>
  <c r="G77" i="3"/>
  <c r="F77" i="3"/>
  <c r="E77" i="3"/>
  <c r="J73" i="3"/>
  <c r="J69" i="3"/>
  <c r="J67" i="3"/>
  <c r="J63" i="3"/>
  <c r="J61" i="3"/>
  <c r="J59" i="3"/>
  <c r="J57" i="3"/>
  <c r="J55" i="3"/>
  <c r="J53" i="3"/>
  <c r="J51" i="3"/>
  <c r="J49" i="3"/>
  <c r="J47" i="3"/>
  <c r="J45" i="3"/>
  <c r="J43" i="3"/>
  <c r="J41" i="3"/>
  <c r="J39" i="3"/>
  <c r="J37" i="3"/>
  <c r="J35" i="3"/>
  <c r="J33" i="3"/>
  <c r="J31" i="3"/>
  <c r="J29" i="3"/>
  <c r="J27" i="3"/>
  <c r="J25" i="3"/>
  <c r="J23" i="3"/>
  <c r="J21" i="3"/>
  <c r="J19" i="3"/>
  <c r="J17" i="3"/>
  <c r="J15" i="3"/>
  <c r="J13" i="3"/>
  <c r="J11" i="3"/>
  <c r="E62" i="2"/>
  <c r="I57" i="2"/>
  <c r="F58" i="2"/>
  <c r="I50" i="2"/>
  <c r="F49" i="2"/>
  <c r="F48" i="2"/>
  <c r="F47" i="2"/>
  <c r="I46" i="2"/>
  <c r="E43" i="2"/>
  <c r="F38" i="2"/>
  <c r="F37" i="2"/>
  <c r="F32" i="2"/>
  <c r="F33" i="2" s="1"/>
  <c r="F28" i="2"/>
  <c r="E29" i="2"/>
  <c r="I24" i="2"/>
  <c r="E24" i="2"/>
  <c r="I23" i="2"/>
  <c r="F23" i="2"/>
  <c r="F24" i="2" s="1"/>
  <c r="I16" i="2"/>
  <c r="I10" i="2"/>
  <c r="F12" i="2" l="1"/>
  <c r="J77" i="3"/>
  <c r="J177" i="4"/>
  <c r="J118" i="6"/>
  <c r="J64" i="7"/>
  <c r="J56" i="8"/>
  <c r="J38" i="9"/>
  <c r="J24" i="12"/>
  <c r="J82" i="11"/>
  <c r="J83" i="10"/>
  <c r="G13" i="2"/>
  <c r="G64" i="2" s="1"/>
  <c r="F36" i="2"/>
  <c r="F39" i="2" s="1"/>
  <c r="E13" i="2"/>
  <c r="F10" i="2"/>
  <c r="E58" i="2"/>
  <c r="E20" i="2"/>
  <c r="F27" i="2"/>
  <c r="F29" i="2" s="1"/>
  <c r="I64" i="2"/>
  <c r="I67" i="2" s="1"/>
  <c r="E33" i="2"/>
  <c r="E51" i="2"/>
  <c r="F42" i="2"/>
  <c r="F43" i="2" s="1"/>
  <c r="E39" i="2"/>
  <c r="F61" i="2"/>
  <c r="F62" i="2" s="1"/>
  <c r="F46" i="2"/>
  <c r="F51" i="2" s="1"/>
  <c r="F16" i="2"/>
  <c r="F20" i="2" s="1"/>
  <c r="F13" i="2" l="1"/>
  <c r="F64" i="2" s="1"/>
  <c r="E64" i="2"/>
</calcChain>
</file>

<file path=xl/sharedStrings.xml><?xml version="1.0" encoding="utf-8"?>
<sst xmlns="http://schemas.openxmlformats.org/spreadsheetml/2006/main" count="3256" uniqueCount="1066">
  <si>
    <t>Kapitola</t>
  </si>
  <si>
    <t>Vlastní HMP</t>
  </si>
  <si>
    <t>Projekty - předfinancování + SFDI + FRDB</t>
  </si>
  <si>
    <t>z toho kryto:</t>
  </si>
  <si>
    <t>uz</t>
  </si>
  <si>
    <t>01 - Rozvoj obce</t>
  </si>
  <si>
    <t>Správce: 0004 - doc. Ing. arch. Petr Hlaváček</t>
  </si>
  <si>
    <t>z FRDB</t>
  </si>
  <si>
    <t>Správce: 0006 - Bc. Michal Hroza</t>
  </si>
  <si>
    <t>Správce: 0011 - Ing. Alexandra Udženija</t>
  </si>
  <si>
    <t>CELKEM</t>
  </si>
  <si>
    <t>02 - Městská infrastruktura</t>
  </si>
  <si>
    <t>Správce: 0002 - doc. MUDr. Bohuslav Svoboda CSc.</t>
  </si>
  <si>
    <t>z ModF</t>
  </si>
  <si>
    <t>Správce: 0007 - JUDr. Jiří Pospíšil</t>
  </si>
  <si>
    <t>Správce: 0010 - Ing. Jana Komrsková</t>
  </si>
  <si>
    <t>03 - Doprava</t>
  </si>
  <si>
    <t>Správce: 0014 - MUDr. Zdeněk Hřib</t>
  </si>
  <si>
    <t>ze SFDI</t>
  </si>
  <si>
    <t>z úspor</t>
  </si>
  <si>
    <t>04 - Školství, mládež a sport</t>
  </si>
  <si>
    <t>Správce: 0005 - Mgr. et Mgr. Antonín Klecanda</t>
  </si>
  <si>
    <t>Správce: 0008 - Mgr. Adam Zábranský</t>
  </si>
  <si>
    <t>05 - Zdravotnictví a sociální oblast</t>
  </si>
  <si>
    <t>06 - Kultura a cestovní ruch</t>
  </si>
  <si>
    <t>07 - Bezpečnost</t>
  </si>
  <si>
    <t>08 - Hospodářství</t>
  </si>
  <si>
    <t>09 - Vnitřní správa</t>
  </si>
  <si>
    <t>Správce: 0001 - doc. MUDr. Bohuslav Svoboda, CSc.</t>
  </si>
  <si>
    <t>Správce: 0001 - RNDr. Daniel Mazur, Ph.D.</t>
  </si>
  <si>
    <t>Správce: 0012 - ředitel MHMP</t>
  </si>
  <si>
    <t>Správce: 0013 - Ing. Zdeněk Kovářík</t>
  </si>
  <si>
    <t>z DVZ</t>
  </si>
  <si>
    <t>10 - Pokladní správa</t>
  </si>
  <si>
    <t>KAPITOLY  C E L K E M</t>
  </si>
  <si>
    <t>zdrojováno</t>
  </si>
  <si>
    <t>NÁVRH ROZPOČTU KAPITÁLOVÝCH VÝDAJŮ - CELKOVÝ PŘEHLED O AKCÍCH</t>
  </si>
  <si>
    <t>PODLE ROZPOČTOVÝCH KAPITOL A SPRÁVCŮ (v tis. Kč)</t>
  </si>
  <si>
    <t>za VLASTNÍ HLAVNÍ MĚSTO PRAHU</t>
  </si>
  <si>
    <t/>
  </si>
  <si>
    <t>KAPITÁLOVÉ VÝDAJE</t>
  </si>
  <si>
    <t>Celkové zdroje</t>
  </si>
  <si>
    <t>Zdroje HMP (včetně stát. dotací prostřednictvím HMP)</t>
  </si>
  <si>
    <t>Odbor/organizace</t>
  </si>
  <si>
    <t>Číslo akce</t>
  </si>
  <si>
    <t>Název akce</t>
  </si>
  <si>
    <t>Náklady akce celkem</t>
  </si>
  <si>
    <t>Profinancováno    k 31.12.2022           (vč. účet. oprav)</t>
  </si>
  <si>
    <t>Rozpočet schválený na r.2023</t>
  </si>
  <si>
    <t>Rozpočet upravený na r.2023</t>
  </si>
  <si>
    <t>Návrh rozpočtu na rok 2024</t>
  </si>
  <si>
    <t>Zbývá dofinancovat celkem</t>
  </si>
  <si>
    <t>IPR PRAHA</t>
  </si>
  <si>
    <t>0046085</t>
  </si>
  <si>
    <t>Licence Oracle, VMWare, Microsoft</t>
  </si>
  <si>
    <t>000000094 - Inv.trans/výdaj z rozp.HMP vč.nezp.výd. EU/EHP OPP</t>
  </si>
  <si>
    <t>0046657</t>
  </si>
  <si>
    <t>Revitalizace Karlova nám. - Management plán</t>
  </si>
  <si>
    <t>0046894</t>
  </si>
  <si>
    <t>Rekonstrukce areálu Jehněčí dvůr</t>
  </si>
  <si>
    <t>0046895</t>
  </si>
  <si>
    <t>Rekonstrukce schodiště u kostela</t>
  </si>
  <si>
    <t>MHMP - HOM</t>
  </si>
  <si>
    <t>0043912</t>
  </si>
  <si>
    <t>Štvanice</t>
  </si>
  <si>
    <t>000000000 - Zdroje HMP</t>
  </si>
  <si>
    <t>MHMP - INV</t>
  </si>
  <si>
    <t>0046787</t>
  </si>
  <si>
    <t>Transformace CNP na sídlo EUSPA - realizace</t>
  </si>
  <si>
    <t>0045568</t>
  </si>
  <si>
    <t>Obnova náměstí Jiřího z Poděbrad</t>
  </si>
  <si>
    <t>PRAŽSKÁ DEVELOPERSKÁ SPOLEČNOST</t>
  </si>
  <si>
    <t>0045709</t>
  </si>
  <si>
    <t>Dolní Počernice - bytová výstavba</t>
  </si>
  <si>
    <t>000000012 - Fond rozvoje dostupného bydlení na území HMP</t>
  </si>
  <si>
    <t>0045874</t>
  </si>
  <si>
    <t>Smíchov - V Botanice</t>
  </si>
  <si>
    <t>0045875</t>
  </si>
  <si>
    <t>Nový Zlíchov</t>
  </si>
  <si>
    <t>0045876</t>
  </si>
  <si>
    <t>Černý Most - střed</t>
  </si>
  <si>
    <t>0045881</t>
  </si>
  <si>
    <t>Na Hutích PROJEKT 4 - školka</t>
  </si>
  <si>
    <t>0045884</t>
  </si>
  <si>
    <t>Palmovka - Zenklova</t>
  </si>
  <si>
    <t>0045887</t>
  </si>
  <si>
    <t>Nové Dvory PROJEKT 0 - infrastruktura</t>
  </si>
  <si>
    <t>0045890</t>
  </si>
  <si>
    <t>Nové Dvory PROJEKT 4</t>
  </si>
  <si>
    <t>0045892</t>
  </si>
  <si>
    <t>Nové Dvory PROJEKT 6</t>
  </si>
  <si>
    <t>0045895</t>
  </si>
  <si>
    <t>Nové Dvory PROJEKT 9</t>
  </si>
  <si>
    <t>0045898</t>
  </si>
  <si>
    <t>Vršovická - bytový dům</t>
  </si>
  <si>
    <t>0045899</t>
  </si>
  <si>
    <t>Dolní Počernice - infrastruktura</t>
  </si>
  <si>
    <t>0045900</t>
  </si>
  <si>
    <t>Dolní Počernice - Projekt 2</t>
  </si>
  <si>
    <t>0046087</t>
  </si>
  <si>
    <t>Nové Dvory PROJEKT 1</t>
  </si>
  <si>
    <t>0046088</t>
  </si>
  <si>
    <t>Beranka - Hor. Počernice - byt. domy  PROJEKT 1</t>
  </si>
  <si>
    <t>0046095</t>
  </si>
  <si>
    <t>Peroutkova - Jinonická</t>
  </si>
  <si>
    <t>0046393</t>
  </si>
  <si>
    <t>Vltavská filharmonie - projektová příprava</t>
  </si>
  <si>
    <t>0046629</t>
  </si>
  <si>
    <t>Beranka - Hor. Počernice - škola - projekt</t>
  </si>
  <si>
    <t>0046630</t>
  </si>
  <si>
    <t>Dolní Počernice - škola - projekt</t>
  </si>
  <si>
    <t>0046638</t>
  </si>
  <si>
    <t>Jinonice - bytový dům U Tyršovy školy</t>
  </si>
  <si>
    <t>Celkem správce: 0004 - doc. Ing. arch. Petr Hlaváček</t>
  </si>
  <si>
    <t>0000090</t>
  </si>
  <si>
    <t>IP pro stavby v kap.01</t>
  </si>
  <si>
    <t>0042802</t>
  </si>
  <si>
    <t>Dofakturace pro kap. 01</t>
  </si>
  <si>
    <t>Celkem správce: 0006 - Bc. Michal Hroza</t>
  </si>
  <si>
    <t>0045708</t>
  </si>
  <si>
    <t>Černý Most II - objekty O a P</t>
  </si>
  <si>
    <t>Celkem správce: 0011 - Ing. Alexandra Udženija</t>
  </si>
  <si>
    <t xml:space="preserve">KAPITÁLOVÉ VÝDAJE CELKEM </t>
  </si>
  <si>
    <t>02 - Městská infrastuktura</t>
  </si>
  <si>
    <t>PRAŽ. SPOL. OBNOVITELNÉ ENERGIE</t>
  </si>
  <si>
    <t>0011131</t>
  </si>
  <si>
    <t>Instalace FVE na objektech HMP</t>
  </si>
  <si>
    <t>171500999 - Modernizační fond-předfinancování</t>
  </si>
  <si>
    <t>Celkem správce: 0002 - doc. MUDr. Bohuslav Svoboda CSc.</t>
  </si>
  <si>
    <t>0046539</t>
  </si>
  <si>
    <t>Chráničky pro kolektory</t>
  </si>
  <si>
    <t>0046874</t>
  </si>
  <si>
    <t>Rozvodna pro kolektor A9, Tanvaldská P8</t>
  </si>
  <si>
    <t>0000012</t>
  </si>
  <si>
    <t>Protipovod.opatř.na ochr.HMP</t>
  </si>
  <si>
    <t>0000050</t>
  </si>
  <si>
    <t>TV Slivenec</t>
  </si>
  <si>
    <t>0000057</t>
  </si>
  <si>
    <t>Prodloužení stoky A2</t>
  </si>
  <si>
    <t>0000088</t>
  </si>
  <si>
    <t>TV Libuš</t>
  </si>
  <si>
    <t>0000100</t>
  </si>
  <si>
    <t>TV Zbraslav</t>
  </si>
  <si>
    <t>0000101</t>
  </si>
  <si>
    <t>TV Újezd</t>
  </si>
  <si>
    <t>0000106</t>
  </si>
  <si>
    <t>TV Šeberov</t>
  </si>
  <si>
    <t>0000113</t>
  </si>
  <si>
    <t>TV Lipence</t>
  </si>
  <si>
    <t>0000114</t>
  </si>
  <si>
    <t>TV Stodůlky</t>
  </si>
  <si>
    <t>0000132</t>
  </si>
  <si>
    <t>TV Točná</t>
  </si>
  <si>
    <t>0000134</t>
  </si>
  <si>
    <t>TV Dolní Počernice</t>
  </si>
  <si>
    <t>0000161</t>
  </si>
  <si>
    <t>TV Kolovraty</t>
  </si>
  <si>
    <t>0000196</t>
  </si>
  <si>
    <t>TV Klánovice</t>
  </si>
  <si>
    <t>0003090</t>
  </si>
  <si>
    <t>TV Řeporyje</t>
  </si>
  <si>
    <t>0003103</t>
  </si>
  <si>
    <t>TV Lochkov</t>
  </si>
  <si>
    <t>0003106</t>
  </si>
  <si>
    <t>TV Suchdol</t>
  </si>
  <si>
    <t>0003119</t>
  </si>
  <si>
    <t>TV Čakovice</t>
  </si>
  <si>
    <t>0003127</t>
  </si>
  <si>
    <t>TV Běchovice</t>
  </si>
  <si>
    <t>0003140</t>
  </si>
  <si>
    <t>TV Újezd nad Lesy</t>
  </si>
  <si>
    <t>0003145</t>
  </si>
  <si>
    <t>TV Vinoř</t>
  </si>
  <si>
    <t>0003150</t>
  </si>
  <si>
    <t>TV Benice</t>
  </si>
  <si>
    <t>0003151</t>
  </si>
  <si>
    <t>TV Dubeč</t>
  </si>
  <si>
    <t>0003295</t>
  </si>
  <si>
    <t>TV Horní Počernice</t>
  </si>
  <si>
    <t>0004500</t>
  </si>
  <si>
    <t>Kolektor Centrum I.</t>
  </si>
  <si>
    <t>0004507</t>
  </si>
  <si>
    <t>TV Vokovice</t>
  </si>
  <si>
    <t>0004679</t>
  </si>
  <si>
    <t>Maniny - PPO, snížení nivelety Karlín</t>
  </si>
  <si>
    <t>0006963</t>
  </si>
  <si>
    <t>Celk. přest. a rozšíření ÚČOV na Císař. ostrově</t>
  </si>
  <si>
    <t>0007133</t>
  </si>
  <si>
    <t>IP pro kapitolu 02</t>
  </si>
  <si>
    <t>0007496</t>
  </si>
  <si>
    <t>Kolektor Centrum-Smíchov</t>
  </si>
  <si>
    <t>0007500</t>
  </si>
  <si>
    <t>TV Praha 6</t>
  </si>
  <si>
    <t>0008268</t>
  </si>
  <si>
    <t>Rokytka - rozvoj území</t>
  </si>
  <si>
    <t>0008548</t>
  </si>
  <si>
    <t>Kanal. sběrač H - prodl. do Běchovic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</si>
  <si>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</si>
  <si>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</si>
  <si>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</si>
  <si>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</si>
  <si>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</si>
  <si>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</si>
  <si>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</si>
  <si>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</si>
  <si>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0040022</t>
  </si>
  <si>
    <t>TV Troja</t>
  </si>
  <si>
    <t>0040297</t>
  </si>
  <si>
    <t>TV Hloubětín</t>
  </si>
  <si>
    <t>0042124</t>
  </si>
  <si>
    <t>PPO 2013 -modernizace a rozšíření části PPO</t>
  </si>
  <si>
    <t>0042472</t>
  </si>
  <si>
    <t>TV Březiněves</t>
  </si>
  <si>
    <t>0042476</t>
  </si>
  <si>
    <t>Dofakturace pro kap. 02</t>
  </si>
  <si>
    <t>0042804</t>
  </si>
  <si>
    <t>Revitalizace Karlova náměstí, etapa II.</t>
  </si>
  <si>
    <t>0042812</t>
  </si>
  <si>
    <t>Celková přestavba Císařského ostrova</t>
  </si>
  <si>
    <t>0042813</t>
  </si>
  <si>
    <t>Výkupy pozemků ke kanalizačnímu sběrači G vč. G6</t>
  </si>
  <si>
    <t>0043323</t>
  </si>
  <si>
    <t>TV Královice</t>
  </si>
  <si>
    <t>0043324</t>
  </si>
  <si>
    <t>Drobné neodkanalizované oblasti (DNO)</t>
  </si>
  <si>
    <t>0043915</t>
  </si>
  <si>
    <t>VD Hostivař - zkapacitnění bezpečnostního přelivu</t>
  </si>
  <si>
    <t>0044151</t>
  </si>
  <si>
    <t>TV Rekonstrukce stoky D</t>
  </si>
  <si>
    <t>0044409</t>
  </si>
  <si>
    <t>TV Praha 9</t>
  </si>
  <si>
    <t>0044575</t>
  </si>
  <si>
    <t>Sběrač B Barrandov</t>
  </si>
  <si>
    <t>0045108</t>
  </si>
  <si>
    <t>TV Praha 10</t>
  </si>
  <si>
    <t>0045109</t>
  </si>
  <si>
    <t>Záchranná stanice pro volně žijící živočichy</t>
  </si>
  <si>
    <t>Celkem správce: 0007 - JUDr. Jiří Pospíšil</t>
  </si>
  <si>
    <t>BOTANICKÁ ZAHRADA HL.M.PRAHY</t>
  </si>
  <si>
    <t>0046041</t>
  </si>
  <si>
    <t>Expozice Pueblo</t>
  </si>
  <si>
    <t>0046042</t>
  </si>
  <si>
    <t>Expozice Vodní svět</t>
  </si>
  <si>
    <t>0046044</t>
  </si>
  <si>
    <t>Expozice Evoluce rostlin</t>
  </si>
  <si>
    <t>LESY HMP</t>
  </si>
  <si>
    <t>0006573</t>
  </si>
  <si>
    <t>SZNR</t>
  </si>
  <si>
    <t>0043080</t>
  </si>
  <si>
    <t>Rekonstrukce areálu Práče</t>
  </si>
  <si>
    <t>0043081</t>
  </si>
  <si>
    <t>Záchranná stanice hl. m. Prahy</t>
  </si>
  <si>
    <t>0044568</t>
  </si>
  <si>
    <t>Rekonstrukce objektů lesního hospodářství II.</t>
  </si>
  <si>
    <t>0000016</t>
  </si>
  <si>
    <t>Centrální park JZM I</t>
  </si>
  <si>
    <t>0004502</t>
  </si>
  <si>
    <t>Park u Čeňku</t>
  </si>
  <si>
    <t>0008262</t>
  </si>
  <si>
    <t>JM I - ukončení Centrálního parku</t>
  </si>
  <si>
    <t>MHMP - OCP</t>
  </si>
  <si>
    <t>0004527</t>
  </si>
  <si>
    <t>Komplex zahrad na Petříně</t>
  </si>
  <si>
    <t>0006475</t>
  </si>
  <si>
    <t>Obnova parku na Vítkově</t>
  </si>
  <si>
    <t>0006957</t>
  </si>
  <si>
    <t>Výkupy pozemků</t>
  </si>
  <si>
    <t>0008653</t>
  </si>
  <si>
    <t>Realizace opatření na úsporu energie a adaptační opatření</t>
  </si>
  <si>
    <t>0011241</t>
  </si>
  <si>
    <t>EU - Kotlíkové dotace V.</t>
  </si>
  <si>
    <t>148500999 - Kotlíkové dotace V. vedené pod org. 11241</t>
  </si>
  <si>
    <t>0040027</t>
  </si>
  <si>
    <t>Dětská hřiště v lesích</t>
  </si>
  <si>
    <t>0043326</t>
  </si>
  <si>
    <t>Revitalizace Královské obory</t>
  </si>
  <si>
    <t>0043914</t>
  </si>
  <si>
    <t>Projekt Re-Use centrum na území hl. m. Prahy</t>
  </si>
  <si>
    <t>0044571</t>
  </si>
  <si>
    <t>Revitalizace a obnova vodních toků a nádrží</t>
  </si>
  <si>
    <t>ZOOLOGICKÁ ZAHRADA HL. M. PRAHY</t>
  </si>
  <si>
    <t>0043049</t>
  </si>
  <si>
    <t>Expozice Arktidy - lední medvědi</t>
  </si>
  <si>
    <t>0045572</t>
  </si>
  <si>
    <t>Rekonstrukce pavilonu Indonéská džungle</t>
  </si>
  <si>
    <t>0046625</t>
  </si>
  <si>
    <t>Modernizace vytápění objektů</t>
  </si>
  <si>
    <t>0046626</t>
  </si>
  <si>
    <t>Rekonstrukce systémů užitkové a pitné vody</t>
  </si>
  <si>
    <t>0046627</t>
  </si>
  <si>
    <t>Úpravy starého pavilonu goril</t>
  </si>
  <si>
    <t>Celkem správce: 0010 - Ing. Jana Komrsková</t>
  </si>
  <si>
    <t>MHMP - PRI</t>
  </si>
  <si>
    <t>0046495</t>
  </si>
  <si>
    <t>ZŠ a SŠ Formanská - Újezd u Průhonic</t>
  </si>
  <si>
    <t>0046948</t>
  </si>
  <si>
    <t>ZUŠ Jana Hanuše - rek. objektu Bělohorská</t>
  </si>
  <si>
    <t>Gymnázium Na Zatlance - půdní vestavba II-příprava</t>
  </si>
  <si>
    <t>Smíchovská SPŠ a gymnázium - navýšení kapacity</t>
  </si>
  <si>
    <t>ZŠ pro žáky se specif.poruch.učení - přístavba</t>
  </si>
  <si>
    <t>0040431</t>
  </si>
  <si>
    <t>Konzervatoř J.Ježka-nástavba obj.</t>
  </si>
  <si>
    <t>0040548</t>
  </si>
  <si>
    <t>SOŠ staveb.a zahrad. P9-zateplení objektů Jarov</t>
  </si>
  <si>
    <t>0041436</t>
  </si>
  <si>
    <t>Park vodních sportů Praha</t>
  </si>
  <si>
    <t>0041505</t>
  </si>
  <si>
    <t>ZŠ Dolní Počernice</t>
  </si>
  <si>
    <t>0042296</t>
  </si>
  <si>
    <t>Dostavba JÚŠ,etapa 3-hospodářský pavilon a hudební škola</t>
  </si>
  <si>
    <t>0042837</t>
  </si>
  <si>
    <t>Rekonstrukce Gymnázia prof.J.Patočky</t>
  </si>
  <si>
    <t>0042981</t>
  </si>
  <si>
    <t>Rekonstrukce Duncan</t>
  </si>
  <si>
    <t>0043010</t>
  </si>
  <si>
    <t>VOŠ a SPŠ stavební, Dušní, P1 - výstavba tělocvičny</t>
  </si>
  <si>
    <t>0043101</t>
  </si>
  <si>
    <t>SŠ Měsíčková</t>
  </si>
  <si>
    <t>0043359</t>
  </si>
  <si>
    <t>ZŠ pro žáky s poruchami chování</t>
  </si>
  <si>
    <t>0043360</t>
  </si>
  <si>
    <t>IP pro kap. 04</t>
  </si>
  <si>
    <t>0043361</t>
  </si>
  <si>
    <t>Výstavba tělocvičny Voděradská</t>
  </si>
  <si>
    <t>0043727</t>
  </si>
  <si>
    <t>Přístavba MŠ Aloyse Klara</t>
  </si>
  <si>
    <t>0043769</t>
  </si>
  <si>
    <t>Umělecká škola Znojemská</t>
  </si>
  <si>
    <t>0044800</t>
  </si>
  <si>
    <t>Sportovní hřiště ZŠ Zličín</t>
  </si>
  <si>
    <t>0044806</t>
  </si>
  <si>
    <t>ZŠ Šeberov</t>
  </si>
  <si>
    <t>0045130</t>
  </si>
  <si>
    <t>SŠT Zelený pruh - rekonstrukce bazénu</t>
  </si>
  <si>
    <t>0046912</t>
  </si>
  <si>
    <t>Gymnázium Na Pražačce - nástavba objektu</t>
  </si>
  <si>
    <t>0046943</t>
  </si>
  <si>
    <t>ZŠ a SŠ Březiněves - výstavba</t>
  </si>
  <si>
    <t>MHMP - SML</t>
  </si>
  <si>
    <t>SPŠE Ječná, P2 - multifunkční hřiště</t>
  </si>
  <si>
    <t>VOŠ a SOŠ, umprum P3 – rek. oken dvorní trakt</t>
  </si>
  <si>
    <t>0042843</t>
  </si>
  <si>
    <t>Granty sport - investice</t>
  </si>
  <si>
    <t>0043643</t>
  </si>
  <si>
    <t>VOŠ a SŠSE Novovysočanská, P9 - montovaná hala</t>
  </si>
  <si>
    <t>0043934</t>
  </si>
  <si>
    <t>Gym.Na Zatlance,P5-půdní vest.a zatepl.stropu 5.NP</t>
  </si>
  <si>
    <t>0043940</t>
  </si>
  <si>
    <t>Smíchovská SPŠ, P5-vybudování haly pro prakt.cvič.</t>
  </si>
  <si>
    <t>0043952</t>
  </si>
  <si>
    <t>DDM Praha 9 - propojení pavilonů B a C Prosek</t>
  </si>
  <si>
    <t>0044326</t>
  </si>
  <si>
    <t>Výstavba šaten 02 na Stadionu mládeže</t>
  </si>
  <si>
    <t>0045070</t>
  </si>
  <si>
    <t>ZŠ a SŠ Karla Herforta, P1- rekonstrukce učeben</t>
  </si>
  <si>
    <t>0045134</t>
  </si>
  <si>
    <t>OA Hovorčovická, P3 - rekonstrukce oken a fasády</t>
  </si>
  <si>
    <t>0045293</t>
  </si>
  <si>
    <t>ZŠ a SŠ Vinohradská,P2 - půdní vestavba pro DDM P2</t>
  </si>
  <si>
    <t>0045481</t>
  </si>
  <si>
    <t>ZŠ por. zraku P2 - rek. vestavby a střechy</t>
  </si>
  <si>
    <t>0045614</t>
  </si>
  <si>
    <t>OA Resslova P 2 -  půdní vestavba</t>
  </si>
  <si>
    <t>0045615</t>
  </si>
  <si>
    <t>Gym. E. Krásnohorské P4 -  nástavba auly</t>
  </si>
  <si>
    <t>0045843</t>
  </si>
  <si>
    <t>VOŠIS a SŠEMI Novovysočanská,P9 –rek.těl.Spojovací</t>
  </si>
  <si>
    <t>0046077</t>
  </si>
  <si>
    <t>Gym. Českolipská 373, P9 - nástavba budovy</t>
  </si>
  <si>
    <t>0046079</t>
  </si>
  <si>
    <t>Gym. Nad Štolou, P7 - vestavba šaten a tříd</t>
  </si>
  <si>
    <t>0046080</t>
  </si>
  <si>
    <t>SŠAaI Weilova, P 10 – vybudování auly</t>
  </si>
  <si>
    <t>0046644</t>
  </si>
  <si>
    <t>DDM Modřany - sportovní areál Urbánkova</t>
  </si>
  <si>
    <t>0046769</t>
  </si>
  <si>
    <t>SOŠ JAROV, P3 - rekonstrukce prostor 2.NP</t>
  </si>
  <si>
    <t>0046850</t>
  </si>
  <si>
    <t>Přestavba pavilonu G pro PPP - P10</t>
  </si>
  <si>
    <t>0046851</t>
  </si>
  <si>
    <t>VOŠ,G,SPŠ a SOŠ, Podskalská, P2 - výměna fas. výplní</t>
  </si>
  <si>
    <t>0046896</t>
  </si>
  <si>
    <t>AG Štěpánská P1- přístavba objektu</t>
  </si>
  <si>
    <t>0046897</t>
  </si>
  <si>
    <t>GYM. J. Nerudy, P1- přístavba, navýšení počtu tříd</t>
  </si>
  <si>
    <t>0046898</t>
  </si>
  <si>
    <t>GYM. J. Heyrovského, P 5 - nástavba</t>
  </si>
  <si>
    <t>0046900</t>
  </si>
  <si>
    <t>VOŠZ a SZŠ Alšovo nábř., P1 - půdní vestavba</t>
  </si>
  <si>
    <t>0046901</t>
  </si>
  <si>
    <t>ZŠ Tolerance, P9 - rekonstrukce elektro</t>
  </si>
  <si>
    <t>Celkem správce: 0005 - Mgr. et Mgr. Antonín Klecanda</t>
  </si>
  <si>
    <t>0046913</t>
  </si>
  <si>
    <t>Revitalizace Rugby Clubu Tatra Smíchov</t>
  </si>
  <si>
    <t>Celkem správce: 0008 - Mgr. Adam Zábranský</t>
  </si>
  <si>
    <t>CS A DD CH.MASARYKOVÉ</t>
  </si>
  <si>
    <t>0046891</t>
  </si>
  <si>
    <t>Provozní vozidlo IV.</t>
  </si>
  <si>
    <t>DOMOV MAXOV</t>
  </si>
  <si>
    <t>0046844</t>
  </si>
  <si>
    <t>Rek. střešní krytiny na obj. údržby a garáže</t>
  </si>
  <si>
    <t>0046845</t>
  </si>
  <si>
    <t>Rekonstrukce objektu č.p. 171</t>
  </si>
  <si>
    <t>DOMOV ZVÍKOVECKÁ KYTIČKA</t>
  </si>
  <si>
    <t>0045815</t>
  </si>
  <si>
    <t>Přestavba stávajícího objektu "Křižovatka"</t>
  </si>
  <si>
    <t>DOZP SULICKÁ</t>
  </si>
  <si>
    <t>0046841</t>
  </si>
  <si>
    <t>Rek. koupelen na domácnosti MB1,MB2 a MB3</t>
  </si>
  <si>
    <t>DS DOBŘICHOVICE</t>
  </si>
  <si>
    <t>0042536</t>
  </si>
  <si>
    <t>Přístavba a rekonstrukce DS Dobřichovice</t>
  </si>
  <si>
    <t>0043999</t>
  </si>
  <si>
    <t>Vybavení nové přístavby a rek. stáv.budovy</t>
  </si>
  <si>
    <t>DS HEŘMANŮV MĚSTEC</t>
  </si>
  <si>
    <t>0046839</t>
  </si>
  <si>
    <t>Rekonstrukce podkroví ve východní části</t>
  </si>
  <si>
    <t>DZR TEREZÍN</t>
  </si>
  <si>
    <t>0046843</t>
  </si>
  <si>
    <t>Rekonstrukce koupelen 6. a 4. oddělení</t>
  </si>
  <si>
    <t>DpS CHODOV</t>
  </si>
  <si>
    <t>0046515</t>
  </si>
  <si>
    <t>Rek. vzduchotechniky na budově A a B</t>
  </si>
  <si>
    <t>DpS ELIŠKY PURKYŇOVÉ</t>
  </si>
  <si>
    <t>0045289</t>
  </si>
  <si>
    <t>Rekonstrukce budov Šolínova</t>
  </si>
  <si>
    <t>DpS HÁJE</t>
  </si>
  <si>
    <t>0046514</t>
  </si>
  <si>
    <t>Rekonstrukce elektroinstalace objektu</t>
  </si>
  <si>
    <t>DpS ĎÁBLICE</t>
  </si>
  <si>
    <t>0046837</t>
  </si>
  <si>
    <t>Rek.koupelen II - WC,stoupačky a kanalizace,obj. B</t>
  </si>
  <si>
    <t>DĚTSKÉ CENTRUM PAPRSEK</t>
  </si>
  <si>
    <t>0046846</t>
  </si>
  <si>
    <t>Rek. přízemí v pavilonu č. 3 ve středisku DAR</t>
  </si>
  <si>
    <t>0046847</t>
  </si>
  <si>
    <t>Nástavba ve středisku Prosek</t>
  </si>
  <si>
    <t>0008211</t>
  </si>
  <si>
    <t>Administrativně-technická budova ZZS</t>
  </si>
  <si>
    <t>0040506</t>
  </si>
  <si>
    <t>DPS Nebušice-rozšíření</t>
  </si>
  <si>
    <t>0042872</t>
  </si>
  <si>
    <t>Dům seniorů Bohnice</t>
  </si>
  <si>
    <t>0043258</t>
  </si>
  <si>
    <t>Výjezdové stanoviště ZZS Argentinská</t>
  </si>
  <si>
    <t>0043424</t>
  </si>
  <si>
    <t>IP pro kap.05</t>
  </si>
  <si>
    <t>0044119</t>
  </si>
  <si>
    <t>Palata II - výstavba budovy</t>
  </si>
  <si>
    <t>0045150</t>
  </si>
  <si>
    <t>Terezín - rek. objektu Dlouhá</t>
  </si>
  <si>
    <t>0045502</t>
  </si>
  <si>
    <t>Terezín - rek. objektu 28. října</t>
  </si>
  <si>
    <t>MĚSTSKÁ POLIKLINIKA PRAHA</t>
  </si>
  <si>
    <t>0046887</t>
  </si>
  <si>
    <t>Výměna rozvaděčů v hlavní rozvodně nízkého napětí</t>
  </si>
  <si>
    <t>0046888</t>
  </si>
  <si>
    <t>Ležaté rozvody vody v 1. a 2. patře</t>
  </si>
  <si>
    <t>0046889</t>
  </si>
  <si>
    <t>Výměna rozvaděčů ve 2. patře budovy MPP</t>
  </si>
  <si>
    <t>0046658</t>
  </si>
  <si>
    <t>Vltavská filharmonie - proj. dok. - SOD - BIG</t>
  </si>
  <si>
    <t>GALERIE HL.M.PRAHY</t>
  </si>
  <si>
    <t>0041590</t>
  </si>
  <si>
    <t>Revit. Colloredo-Mansfeld. paláce</t>
  </si>
  <si>
    <t>0044048</t>
  </si>
  <si>
    <t>Rek.a restaurování pomníků a veřejných plastik</t>
  </si>
  <si>
    <t>0045171</t>
  </si>
  <si>
    <t>Rekonstrukce areálu Bouchalka</t>
  </si>
  <si>
    <t>0046877</t>
  </si>
  <si>
    <t>Rekonstrukce a restaurování Neptunovy kašny</t>
  </si>
  <si>
    <t>0046878</t>
  </si>
  <si>
    <t>Akviziční činnost v 2024 - nákup výtvarných děl</t>
  </si>
  <si>
    <t>0044667</t>
  </si>
  <si>
    <t>IP pro kapitolu 06</t>
  </si>
  <si>
    <t>0046823</t>
  </si>
  <si>
    <t>Rekonstrukce Divadla na Vinohradech</t>
  </si>
  <si>
    <t>MHMP - KUC</t>
  </si>
  <si>
    <t>0044434</t>
  </si>
  <si>
    <t>Pražská turistická karta</t>
  </si>
  <si>
    <t>0046875</t>
  </si>
  <si>
    <t>Investiční granty v oblasti kultury 2024</t>
  </si>
  <si>
    <t>000000116 - Investiční granty z rozpočtu HMP</t>
  </si>
  <si>
    <t>MUZEUM HL.M. PRAHY</t>
  </si>
  <si>
    <t>0007778</t>
  </si>
  <si>
    <t>Rek.a obn. hl.budovy a výst.nové</t>
  </si>
  <si>
    <t>0043432</t>
  </si>
  <si>
    <t>Rek. Domu U Zlatého prstenu</t>
  </si>
  <si>
    <t>0045984</t>
  </si>
  <si>
    <t>Expozice v hlavní budově muzea</t>
  </si>
  <si>
    <t>0045987</t>
  </si>
  <si>
    <t>Expozice v Paláci Clam-Gallas</t>
  </si>
  <si>
    <t>0046879</t>
  </si>
  <si>
    <t>Rekonstrukce střechy Müllerovy vily</t>
  </si>
  <si>
    <t>MĚSTSKÁ KNIHOVNA V PRAZE</t>
  </si>
  <si>
    <t>0046614</t>
  </si>
  <si>
    <t>Revitalizace pobočky Smíchov</t>
  </si>
  <si>
    <t>0046880</t>
  </si>
  <si>
    <t>Revitalizace pobočky Bohnice</t>
  </si>
  <si>
    <t>SYMFONICKÝ ORCHESTR HL.M.PRAHY FOK</t>
  </si>
  <si>
    <t>0045989</t>
  </si>
  <si>
    <t>Obnova a dopl.tech.vybavení kostela Šimona a Judy</t>
  </si>
  <si>
    <t>0040774</t>
  </si>
  <si>
    <t>Areál Výstaviště</t>
  </si>
  <si>
    <t>0045029</t>
  </si>
  <si>
    <t>Rek. a dost. Průmyslového paláce</t>
  </si>
  <si>
    <t>MHMP - BEZ</t>
  </si>
  <si>
    <t>Dotace pro HZS-Systémová podpora HZS hl. m. Prahy</t>
  </si>
  <si>
    <t>000000121 - Individuální dotace z rozpočtu HMP-investiční</t>
  </si>
  <si>
    <t>0046833</t>
  </si>
  <si>
    <t>Halenkovská studna</t>
  </si>
  <si>
    <t>0042973</t>
  </si>
  <si>
    <t>Výstavba has.zbrojnice Praha 13</t>
  </si>
  <si>
    <t>0042974</t>
  </si>
  <si>
    <t>Výstavba has.zbrojnice Nebušice</t>
  </si>
  <si>
    <t>0044528</t>
  </si>
  <si>
    <t>Modernizace základny Letecké záchranné služby</t>
  </si>
  <si>
    <t>MHMP - OIC</t>
  </si>
  <si>
    <t>0040101</t>
  </si>
  <si>
    <t>Inf.systém Krizového řízení (ISKŘ)</t>
  </si>
  <si>
    <t>0040985</t>
  </si>
  <si>
    <t>Projekty rozvoje IS MP HMP</t>
  </si>
  <si>
    <t>0042568</t>
  </si>
  <si>
    <t>Zvýšení spolehlivosti MRS 2.Etapa</t>
  </si>
  <si>
    <t>0046790</t>
  </si>
  <si>
    <t>Etapa 0002 projekt MOS Malovanka</t>
  </si>
  <si>
    <t>MHMP MĚSTSKÁ POLICIE</t>
  </si>
  <si>
    <t>0041441</t>
  </si>
  <si>
    <t>Stroje a zařízení nezahrnuté do rozpočtu (SZNR)</t>
  </si>
  <si>
    <t>0041718</t>
  </si>
  <si>
    <t>Technické zhodnocení majetku</t>
  </si>
  <si>
    <t>SPRÁVA SLUŽEB HL.M.PRAHY</t>
  </si>
  <si>
    <t>Akt. studie proveditelnosti - Svět bezpečí Praha</t>
  </si>
  <si>
    <t>0046832</t>
  </si>
  <si>
    <t>Výměna tepelného zdroje Korunní 98</t>
  </si>
  <si>
    <t>0046726</t>
  </si>
  <si>
    <t>Výstavba FVE - sdružený projekt HMP</t>
  </si>
  <si>
    <t>0046727</t>
  </si>
  <si>
    <t>Výstavba FVE - sdružený projekt HZS</t>
  </si>
  <si>
    <t>0046728</t>
  </si>
  <si>
    <t>Výstavba FVE - sdružený projekt PVK</t>
  </si>
  <si>
    <t>0044675</t>
  </si>
  <si>
    <t>Obnova a modernizace soustavy VO HMP</t>
  </si>
  <si>
    <t>0045441</t>
  </si>
  <si>
    <t>Upgrade sítě VO k dobíjení e-mobility</t>
  </si>
  <si>
    <t>0044674</t>
  </si>
  <si>
    <t>Rekonstrukce kostelů a kaplí</t>
  </si>
  <si>
    <t>0046513</t>
  </si>
  <si>
    <t>Rekonstrukce Muzea paměti XX.st</t>
  </si>
  <si>
    <t>0041940</t>
  </si>
  <si>
    <t>Staroměstská tržnice</t>
  </si>
  <si>
    <t>0044072</t>
  </si>
  <si>
    <t>Holešovická tržnice</t>
  </si>
  <si>
    <t>0044074</t>
  </si>
  <si>
    <t>Nebytové objekty a stavby</t>
  </si>
  <si>
    <t>0044077</t>
  </si>
  <si>
    <t>Revitalizace náplavek II. fáze</t>
  </si>
  <si>
    <t>0044676</t>
  </si>
  <si>
    <t>Revitalizace náplavek III. fáze</t>
  </si>
  <si>
    <t>0045184</t>
  </si>
  <si>
    <t>Výkupy pozemků, budov a staveb - HOM</t>
  </si>
  <si>
    <t>0046341</t>
  </si>
  <si>
    <t>Rek. nemovitostí ve vlastnictví HMP</t>
  </si>
  <si>
    <t>HŘBITOVY A POHŘ. SLUŽBY</t>
  </si>
  <si>
    <t>0044084</t>
  </si>
  <si>
    <t>Rozšíření hřbitova Hostivař I. et.</t>
  </si>
  <si>
    <t>0046159</t>
  </si>
  <si>
    <t>Krematorium Strašnice – hydroizolace</t>
  </si>
  <si>
    <t>0046588</t>
  </si>
  <si>
    <t>Památník Ďáblice – hřbitov Ďáblice vč. zázemí</t>
  </si>
  <si>
    <t>0046589</t>
  </si>
  <si>
    <t>Obnova vozového parku - technická vozidla</t>
  </si>
  <si>
    <t>0046590</t>
  </si>
  <si>
    <t>Pravoslavná kaple – Olšanské hřbitovy</t>
  </si>
  <si>
    <t>0046591</t>
  </si>
  <si>
    <t>Rekonstrukce provozního zázemí – hřbitov Vinohrady</t>
  </si>
  <si>
    <t>0046592</t>
  </si>
  <si>
    <t>Kostel sv. Filipa a Jakuba  - hřbitov Malvazinky</t>
  </si>
  <si>
    <t>0046593</t>
  </si>
  <si>
    <t>Osárium – Olšanské hřbitovy</t>
  </si>
  <si>
    <t>0046892</t>
  </si>
  <si>
    <t>Obnova cestní sítě - Olšanské hřbitovy</t>
  </si>
  <si>
    <t>0046893</t>
  </si>
  <si>
    <t>Revitalizace cestní sítě - hřbitov Vršovice</t>
  </si>
  <si>
    <t>0044071</t>
  </si>
  <si>
    <t>Dům Opatov</t>
  </si>
  <si>
    <t>0044314</t>
  </si>
  <si>
    <t>Rek. BD zvl. určení z FRDB</t>
  </si>
  <si>
    <t>0044319</t>
  </si>
  <si>
    <t>Rek. BD v ul. Makovského z FRDB</t>
  </si>
  <si>
    <t>0044673</t>
  </si>
  <si>
    <t>Bytové objekty</t>
  </si>
  <si>
    <t>0046911</t>
  </si>
  <si>
    <t>Areál Skloněná</t>
  </si>
  <si>
    <t>0046921</t>
  </si>
  <si>
    <t>Rekonstrukce objektu Moskevská</t>
  </si>
  <si>
    <t>0002912</t>
  </si>
  <si>
    <t>Výpočetní technika a progr. vybav. pro MHMP</t>
  </si>
  <si>
    <t>0008936</t>
  </si>
  <si>
    <t>Centrum IT služeb a Lítačka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</si>
  <si>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</si>
  <si>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</si>
  <si>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</si>
  <si>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</si>
  <si>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</si>
  <si>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</si>
  <si>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</si>
  <si>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</si>
  <si>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</si>
  <si>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</si>
  <si>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</si>
  <si>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</si>
  <si>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</si>
  <si>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</si>
  <si>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0041729</t>
  </si>
  <si>
    <t>Integrační platforma a datový sklad</t>
  </si>
  <si>
    <t>0041730</t>
  </si>
  <si>
    <t>Projekty napojení agendových IS na rozhraní ISZR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</si>
  <si>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</si>
  <si>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</si>
  <si>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</si>
  <si>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</si>
  <si>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</si>
  <si>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</si>
  <si>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0046189</t>
  </si>
  <si>
    <t>Smart City v PRI</t>
  </si>
  <si>
    <t>Celkem správce: 0001 - RNDr. Daniel Mazur, Ph.D.</t>
  </si>
  <si>
    <t>MHMP - AMP</t>
  </si>
  <si>
    <t>0044685</t>
  </si>
  <si>
    <t>Střednědobá obnova a modernizace systémů AMP</t>
  </si>
  <si>
    <t>0045196</t>
  </si>
  <si>
    <t>Nákup archiválií a akvizicí</t>
  </si>
  <si>
    <t>0046825</t>
  </si>
  <si>
    <t>Výměna dezinfekční linky v AMP</t>
  </si>
  <si>
    <t>0040554</t>
  </si>
  <si>
    <t>Společný objekt Chodovec II</t>
  </si>
  <si>
    <t>MHMP - SLU</t>
  </si>
  <si>
    <t>0005778</t>
  </si>
  <si>
    <t>Obměna a doplnění rozmnožovací techniky</t>
  </si>
  <si>
    <t>0006104</t>
  </si>
  <si>
    <t>Obměna vozidel autoparku MHMP</t>
  </si>
  <si>
    <t>0006567</t>
  </si>
  <si>
    <t>Rozšíření služeb telefonní ústředny MHMP</t>
  </si>
  <si>
    <t>0042579</t>
  </si>
  <si>
    <t>Rozvoj a obnova JBS</t>
  </si>
  <si>
    <t>0042712</t>
  </si>
  <si>
    <t>Zhodnocení komplexu budov MHMP v rámci EPC</t>
  </si>
  <si>
    <t>0042972</t>
  </si>
  <si>
    <t>Licence a autorská práva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</si>
  <si>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</si>
  <si>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</si>
  <si>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</si>
  <si>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</si>
  <si>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</si>
  <si>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</si>
  <si>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0045192</t>
  </si>
  <si>
    <t>Strukturovaná kabeláž Nové radnice</t>
  </si>
  <si>
    <t>0046871</t>
  </si>
  <si>
    <t>Modernizace systému vytápění v objektech MHMP</t>
  </si>
  <si>
    <t>0046872</t>
  </si>
  <si>
    <t>Povýšení tepelně izol. vlastností obj. Řásnovka</t>
  </si>
  <si>
    <t>Celkem správce: 0012 - ředitel MHMP</t>
  </si>
  <si>
    <t>MHMP - FON</t>
  </si>
  <si>
    <t>2000000</t>
  </si>
  <si>
    <t>OPPPR Spolufinancování projektů</t>
  </si>
  <si>
    <t>2000002</t>
  </si>
  <si>
    <t>OPPPR - Předfinancování podílu EU</t>
  </si>
  <si>
    <t>Celkem správce: 0013 - Ing. Zdeněk Kovářík</t>
  </si>
  <si>
    <t>MHMP - ROZ</t>
  </si>
  <si>
    <t>0042466</t>
  </si>
  <si>
    <t>MČ - investiční rezerva - UM</t>
  </si>
  <si>
    <t>0042584</t>
  </si>
  <si>
    <t>MČ - rezerva na spolufin.projektů EU/EHP - UF</t>
  </si>
  <si>
    <t>0046867</t>
  </si>
  <si>
    <t>MČ – neinvestiční/investiční rezerva – UP</t>
  </si>
  <si>
    <t>0046868</t>
  </si>
  <si>
    <t>HMP – rezerva na spolufin. projektů EU/EHP</t>
  </si>
  <si>
    <t>0046918</t>
  </si>
  <si>
    <t>HMP – rezerva pro zvýšení školských kapacit</t>
  </si>
  <si>
    <t>0046920</t>
  </si>
  <si>
    <t>HMP - rezerva na rekonstrukce a přestavby škol</t>
  </si>
  <si>
    <t xml:space="preserve">KV 2024    </t>
  </si>
  <si>
    <t xml:space="preserve">Rozpočet kapitálových výdajů vlastního HMP na rok 2024 
v tis. Kč </t>
  </si>
  <si>
    <t>Dopravní podnik hl.m.Prahy</t>
  </si>
  <si>
    <t>0042176</t>
  </si>
  <si>
    <t>Bezbariérová opatření</t>
  </si>
  <si>
    <t>0042493</t>
  </si>
  <si>
    <t>OPD- TT Divoká Šárka- Dědinská</t>
  </si>
  <si>
    <t>0042496</t>
  </si>
  <si>
    <t>Komplexní bezpečnostní systém metra</t>
  </si>
  <si>
    <t>0042923</t>
  </si>
  <si>
    <t>I. provoz. úsek trasy D metra</t>
  </si>
  <si>
    <t>0043920</t>
  </si>
  <si>
    <t>Výstavba nové vozovny Hloubětín</t>
  </si>
  <si>
    <t>0044579</t>
  </si>
  <si>
    <t>Bezbarier. zpřístup. st. metra Jiřího z Poděbrad</t>
  </si>
  <si>
    <t>0044586</t>
  </si>
  <si>
    <t>TT Muzeum</t>
  </si>
  <si>
    <t>0045506</t>
  </si>
  <si>
    <t>Rekonstrukce stanice metra Jiřího z Poděbrad</t>
  </si>
  <si>
    <t>0045509</t>
  </si>
  <si>
    <t>Rekonstrukce stanice metra Českomoravská "B"</t>
  </si>
  <si>
    <t>0045512</t>
  </si>
  <si>
    <t>Rek. strop. desky a schodů ve st.metra Florenc</t>
  </si>
  <si>
    <t>0045514</t>
  </si>
  <si>
    <t>RTT Strossmayerovo náměstí - U Výstaviště</t>
  </si>
  <si>
    <t>0045522</t>
  </si>
  <si>
    <t>TT Václavské náměstí (Jindřišská - Muzeum)</t>
  </si>
  <si>
    <t>0045524</t>
  </si>
  <si>
    <t>TT vozovna Kobylisy-Zdiby (úsek v hl. m. Praze)</t>
  </si>
  <si>
    <t>0045527</t>
  </si>
  <si>
    <t>TT Bolzanova - Hlavní nádraží - Muzeum</t>
  </si>
  <si>
    <t>0045528</t>
  </si>
  <si>
    <t>TT Libuš – Nové Dvory</t>
  </si>
  <si>
    <t>0045535</t>
  </si>
  <si>
    <t>Modern. Depa Zličín a vybudování nové haly</t>
  </si>
  <si>
    <t>0045538</t>
  </si>
  <si>
    <t>TT Počernická</t>
  </si>
  <si>
    <t>0045539</t>
  </si>
  <si>
    <t>TT Podbaba - Suchdol</t>
  </si>
  <si>
    <t>0045541</t>
  </si>
  <si>
    <t>TT Na Veselí - Pankrác - Budějovická</t>
  </si>
  <si>
    <t>0046002</t>
  </si>
  <si>
    <t>Elektrifikace linky č. 201</t>
  </si>
  <si>
    <t>0046126</t>
  </si>
  <si>
    <t>Výstavní hala JHV - Střešovice</t>
  </si>
  <si>
    <t>0046127</t>
  </si>
  <si>
    <t>TT Olšanská - Habrová</t>
  </si>
  <si>
    <t>0046128</t>
  </si>
  <si>
    <t>TT Kobylisy - Bohnice</t>
  </si>
  <si>
    <t>0046136</t>
  </si>
  <si>
    <t>Bezbarier. zpřístup. st. metra Radlická</t>
  </si>
  <si>
    <t>0046138</t>
  </si>
  <si>
    <t>RTT Havlíčkova - Dlážděná</t>
  </si>
  <si>
    <t>0046139</t>
  </si>
  <si>
    <t>Elektrifikace autobusových linek – levý břeh</t>
  </si>
  <si>
    <t>0046140</t>
  </si>
  <si>
    <t>Elektrifikace linky č. 119</t>
  </si>
  <si>
    <t>0046356</t>
  </si>
  <si>
    <t>Elektrifikace autobusových linek 142 a 225</t>
  </si>
  <si>
    <t>0046357</t>
  </si>
  <si>
    <t>Elektrifikace autobusových linek 174 a 184</t>
  </si>
  <si>
    <t>0046398</t>
  </si>
  <si>
    <t>Elektrifikace autobusových linek 136 a 150</t>
  </si>
  <si>
    <t>0046567</t>
  </si>
  <si>
    <t>Nová zastávka Hodkovičky v trase KoMoKo</t>
  </si>
  <si>
    <t>0046869</t>
  </si>
  <si>
    <t>Nabíjecí infrastruktura pro 2pólové elektrobusy</t>
  </si>
  <si>
    <t>0046902</t>
  </si>
  <si>
    <t>TT Podbaba – Troja - Bohnice</t>
  </si>
  <si>
    <t>0046903</t>
  </si>
  <si>
    <t>TT Dvorce – Budějovická – Michle</t>
  </si>
  <si>
    <t>0000053</t>
  </si>
  <si>
    <t>Vysočanská radiála</t>
  </si>
  <si>
    <t>0000065</t>
  </si>
  <si>
    <t>Strahovský tunel 2.st.</t>
  </si>
  <si>
    <t>0000079</t>
  </si>
  <si>
    <t>MO Špejchar - Pelc/Tyrolka</t>
  </si>
  <si>
    <t>0000080</t>
  </si>
  <si>
    <t>MO Prašný Most - Špejchar</t>
  </si>
  <si>
    <t>0000081</t>
  </si>
  <si>
    <t>MO Pelc/Tyrolka - U Kříže</t>
  </si>
  <si>
    <t>0000094</t>
  </si>
  <si>
    <t>MO Balabenka - Rybníčky</t>
  </si>
  <si>
    <t>0000211</t>
  </si>
  <si>
    <t>Lipnická-Ocelkova</t>
  </si>
  <si>
    <t>0004328</t>
  </si>
  <si>
    <t>Rajská zahrada - přemostění</t>
  </si>
  <si>
    <t>0007552</t>
  </si>
  <si>
    <t>Budovatelská - Mladoboleslavská</t>
  </si>
  <si>
    <t>0007556</t>
  </si>
  <si>
    <t>IP pro dopravní stavby</t>
  </si>
  <si>
    <t>0008313</t>
  </si>
  <si>
    <t>Libeňská spojka</t>
  </si>
  <si>
    <t>0008560</t>
  </si>
  <si>
    <t>Komunik. propojení Prahy 12 s Pražským okruhem</t>
  </si>
  <si>
    <t>0008783</t>
  </si>
  <si>
    <t>Podjezd Chlumecká</t>
  </si>
  <si>
    <t>0009567</t>
  </si>
  <si>
    <t>Radlická radiála - JZM Smíchov</t>
  </si>
  <si>
    <t>0040032</t>
  </si>
  <si>
    <t>Komunikace Toužimská</t>
  </si>
  <si>
    <t>0040759</t>
  </si>
  <si>
    <t>Multifunkční oper. stř. Malovanka</t>
  </si>
  <si>
    <t>0042125</t>
  </si>
  <si>
    <t>Hornopočernická spojka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</si>
  <si>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</si>
  <si>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</si>
  <si>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</si>
  <si>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</si>
  <si>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</si>
  <si>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</si>
  <si>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0042820</t>
  </si>
  <si>
    <t>Hostivařská spojka</t>
  </si>
  <si>
    <t>0042821</t>
  </si>
  <si>
    <t>Dvorecký most</t>
  </si>
  <si>
    <t>0042822</t>
  </si>
  <si>
    <t>Lávka Holešovice-Karlín</t>
  </si>
  <si>
    <t>0042935</t>
  </si>
  <si>
    <t>P+R Opatov</t>
  </si>
  <si>
    <t>0043496</t>
  </si>
  <si>
    <t>P+R Depo Hostivař</t>
  </si>
  <si>
    <t>0043498</t>
  </si>
  <si>
    <t>Parkovací dům Dědina</t>
  </si>
  <si>
    <t>0043784</t>
  </si>
  <si>
    <t>Kompenzační opatření pro SOKP 511 a I/12</t>
  </si>
  <si>
    <t>0043923</t>
  </si>
  <si>
    <t>Radlická radiála - doprovodné projekty</t>
  </si>
  <si>
    <t>0044544</t>
  </si>
  <si>
    <t>Terminál Smíchovské nádraží</t>
  </si>
  <si>
    <t>0044592</t>
  </si>
  <si>
    <t>Parkovací dům Petržílkova</t>
  </si>
  <si>
    <t>0044811</t>
  </si>
  <si>
    <t>Aglomerační okruh Pacov</t>
  </si>
  <si>
    <t>0044812</t>
  </si>
  <si>
    <t>Podjezd Bubny</t>
  </si>
  <si>
    <t>0044813</t>
  </si>
  <si>
    <t>Lávka Uhříněves</t>
  </si>
  <si>
    <t>0045503</t>
  </si>
  <si>
    <t>Plečnikova alej</t>
  </si>
  <si>
    <t>0045809</t>
  </si>
  <si>
    <t>Účel.inv.dot.pro SŽ-Optim.trať.Mstětice-Vysočany</t>
  </si>
  <si>
    <t>0046338</t>
  </si>
  <si>
    <t>Hloubětínský tunel</t>
  </si>
  <si>
    <t>0046826</t>
  </si>
  <si>
    <t>Obchvatová komunikace Dolní Chabry</t>
  </si>
  <si>
    <t>MHMP - ODO SK</t>
  </si>
  <si>
    <t>0003217</t>
  </si>
  <si>
    <t>Systém řízení  MSP</t>
  </si>
  <si>
    <t>0004346</t>
  </si>
  <si>
    <t>Infrastruktura pro chodce a cyklisty</t>
  </si>
  <si>
    <t>0004347</t>
  </si>
  <si>
    <t>Akce pro BESIP</t>
  </si>
  <si>
    <t>0004348</t>
  </si>
  <si>
    <t>Zachytná parkoviště P + R</t>
  </si>
  <si>
    <t>0004535</t>
  </si>
  <si>
    <t>Protihluková opatření - realizace</t>
  </si>
  <si>
    <t>0004892</t>
  </si>
  <si>
    <t>Nedodělky</t>
  </si>
  <si>
    <t>0005910</t>
  </si>
  <si>
    <t>Zlepšení infrastruktury MHD</t>
  </si>
  <si>
    <t>0006046</t>
  </si>
  <si>
    <t>Příprava staveb</t>
  </si>
  <si>
    <t>000000016 - Rezerva SFDI</t>
  </si>
  <si>
    <t>0006047</t>
  </si>
  <si>
    <t>Výkupy dokončených staveb</t>
  </si>
  <si>
    <t>0006493</t>
  </si>
  <si>
    <t>Telematické systémy</t>
  </si>
  <si>
    <t>0006925</t>
  </si>
  <si>
    <t>Libeňský most</t>
  </si>
  <si>
    <t>0007119</t>
  </si>
  <si>
    <t>Karoliny Světlé</t>
  </si>
  <si>
    <t>0007125</t>
  </si>
  <si>
    <t>Hlávkův most</t>
  </si>
  <si>
    <t>0007560</t>
  </si>
  <si>
    <t>Chodníkový program</t>
  </si>
  <si>
    <t>0007567</t>
  </si>
  <si>
    <t>Vyskočilova - 5.května, nájezdová rampa</t>
  </si>
  <si>
    <t>0040030</t>
  </si>
  <si>
    <t>Rek. ul. Průmyslové (U Stavoservisu-Tiskařská)</t>
  </si>
  <si>
    <t>0040649</t>
  </si>
  <si>
    <t>5. května (oba směry)</t>
  </si>
  <si>
    <t>0041884</t>
  </si>
  <si>
    <t>Rek. ul. Hartigova</t>
  </si>
  <si>
    <t>0042131</t>
  </si>
  <si>
    <t>Praha bez barier</t>
  </si>
  <si>
    <t>0042835</t>
  </si>
  <si>
    <t>Šárecká</t>
  </si>
  <si>
    <t>0043051</t>
  </si>
  <si>
    <t>Březiněves - obchvat</t>
  </si>
  <si>
    <t>0043117</t>
  </si>
  <si>
    <t>Spořilovská - zakrytí</t>
  </si>
  <si>
    <t>0043342</t>
  </si>
  <si>
    <t>Na Slupi, Jaromírova - Křesomyslova</t>
  </si>
  <si>
    <t>0043926</t>
  </si>
  <si>
    <t>Ďáblická, Rek. ul.</t>
  </si>
  <si>
    <t>0043927</t>
  </si>
  <si>
    <t>Úpravy povrchů při SSZ</t>
  </si>
  <si>
    <t>0044152</t>
  </si>
  <si>
    <t>Trojská</t>
  </si>
  <si>
    <t>0044333</t>
  </si>
  <si>
    <t>Drážní promenáda</t>
  </si>
  <si>
    <t>0044334</t>
  </si>
  <si>
    <t>Modernizace dopravního značení</t>
  </si>
  <si>
    <t>0044451</t>
  </si>
  <si>
    <t>Příprava - mostní objekty (stupeň V)</t>
  </si>
  <si>
    <t>0044600</t>
  </si>
  <si>
    <t>Barrandovský most - celková rekonstrukce</t>
  </si>
  <si>
    <t>0044605</t>
  </si>
  <si>
    <t>Most - Cyklo. přes ul. Poděbradská,  X509</t>
  </si>
  <si>
    <t>0044606</t>
  </si>
  <si>
    <t>Most Legií, rekonstr., V020</t>
  </si>
  <si>
    <t>0044608</t>
  </si>
  <si>
    <t>Most přes Kunratický potok K007</t>
  </si>
  <si>
    <t>0044609</t>
  </si>
  <si>
    <t>Most v ul. Božanovská,  X 503 - rek.</t>
  </si>
  <si>
    <t>0044610</t>
  </si>
  <si>
    <t>Most v ul. Bystrá, X 525 - novostavba</t>
  </si>
  <si>
    <t>0044611</t>
  </si>
  <si>
    <t>Most v ul. Cibulka, Y 010 - rek.</t>
  </si>
  <si>
    <t>0044613</t>
  </si>
  <si>
    <t>Most v ul. Kolbenova, Y505.3 - rek.</t>
  </si>
  <si>
    <t>0044614</t>
  </si>
  <si>
    <t>Most v ul. Průmyslové X 512.3</t>
  </si>
  <si>
    <t>0044615</t>
  </si>
  <si>
    <t>Most v ul. Statenická. rek - P6</t>
  </si>
  <si>
    <t>0044617</t>
  </si>
  <si>
    <t>Most v ul. V Podbabě, S003 - rek.</t>
  </si>
  <si>
    <t>0044618</t>
  </si>
  <si>
    <t>Most v ul. V pevnosti, P504 - rek.</t>
  </si>
  <si>
    <t>0044619</t>
  </si>
  <si>
    <t>Most v ul. Českobrodská, Y 514 - rek.</t>
  </si>
  <si>
    <t>0044627</t>
  </si>
  <si>
    <t>Opatření pro SOKP 511 a I/12</t>
  </si>
  <si>
    <t>0044629</t>
  </si>
  <si>
    <t>Rekonstrukce SSZ</t>
  </si>
  <si>
    <t>0044735</t>
  </si>
  <si>
    <t>Horoměřická, BUS - pruh</t>
  </si>
  <si>
    <t>0044736</t>
  </si>
  <si>
    <t>Severojižní magistrála - zvýšení bezpečnosti</t>
  </si>
  <si>
    <t>0044809</t>
  </si>
  <si>
    <t>Most K Žižkovu, X658</t>
  </si>
  <si>
    <t>0044974</t>
  </si>
  <si>
    <t>Na Kleovce</t>
  </si>
  <si>
    <t>0045116</t>
  </si>
  <si>
    <t>Doprovodná opatření v Holešovičkách</t>
  </si>
  <si>
    <t>0045118</t>
  </si>
  <si>
    <t>Jana Želivského - rek. ul.</t>
  </si>
  <si>
    <t>0045121</t>
  </si>
  <si>
    <t>Negrelliho viadukt - revit. okolí</t>
  </si>
  <si>
    <t>0045122</t>
  </si>
  <si>
    <t>Opatření k metru D</t>
  </si>
  <si>
    <t>0045126</t>
  </si>
  <si>
    <t>Vybavení parkovacích ploch</t>
  </si>
  <si>
    <t>0045127</t>
  </si>
  <si>
    <t>Y 509 Bohdalec</t>
  </si>
  <si>
    <t>0045129</t>
  </si>
  <si>
    <t>Úpravy okolí smyčky Bílá hora</t>
  </si>
  <si>
    <t>0045228</t>
  </si>
  <si>
    <t>Karlická x Pod Klapicí</t>
  </si>
  <si>
    <t>0045229</t>
  </si>
  <si>
    <t>Příprava projektů v rámci OPD</t>
  </si>
  <si>
    <t>0045373</t>
  </si>
  <si>
    <t>Vybíralka 25, rek. vnitrobloku, P14</t>
  </si>
  <si>
    <t>0045376</t>
  </si>
  <si>
    <t>Rekonstrukce ZPS</t>
  </si>
  <si>
    <t>0045546</t>
  </si>
  <si>
    <t>Generála Píky, rek. komunikace, P6</t>
  </si>
  <si>
    <t>0045547</t>
  </si>
  <si>
    <t>Hornokrčská, rek. komunikace, P4</t>
  </si>
  <si>
    <t>0045549</t>
  </si>
  <si>
    <t>Jinonická, rek. komunikace, P5</t>
  </si>
  <si>
    <t>0045551</t>
  </si>
  <si>
    <t>Most v ul. K Šeberáku, K 008, P4</t>
  </si>
  <si>
    <t>0045552</t>
  </si>
  <si>
    <t>Most v ul. Jinočanská, S 032, P6</t>
  </si>
  <si>
    <t>0045553</t>
  </si>
  <si>
    <t>Most v ul. K Horkám, X 515, P15</t>
  </si>
  <si>
    <t>0045554</t>
  </si>
  <si>
    <t>Most v ul. Přílepská, S 033, P6</t>
  </si>
  <si>
    <t>0045555</t>
  </si>
  <si>
    <t>Most v ul. Türkova, P 540, P11</t>
  </si>
  <si>
    <t>0045557</t>
  </si>
  <si>
    <t>Podnikatelská, rek. komunikace, P21</t>
  </si>
  <si>
    <t>0045558</t>
  </si>
  <si>
    <t>Starokolínská-Českobrodská, rozš. komunikace, P21</t>
  </si>
  <si>
    <t>0045563</t>
  </si>
  <si>
    <t>Dopravní značení a doprav. bezpeč. zařízení v ZPS</t>
  </si>
  <si>
    <t>0045564</t>
  </si>
  <si>
    <t>Provozní systémy ZPS</t>
  </si>
  <si>
    <t>0045565</t>
  </si>
  <si>
    <t>Systémy elektronické kontroly ZPS</t>
  </si>
  <si>
    <t>0045975</t>
  </si>
  <si>
    <t>Na Florenci, rek. komunikace, P1</t>
  </si>
  <si>
    <t>0046063</t>
  </si>
  <si>
    <t>Polygrafická, rek. komunikace, P10</t>
  </si>
  <si>
    <t>0046170</t>
  </si>
  <si>
    <t>Bubenské nábř., rek. komunikace, P7</t>
  </si>
  <si>
    <t>0046173</t>
  </si>
  <si>
    <t>Kbelská - Kolbenova, prodl. odboč. pruhu, P9</t>
  </si>
  <si>
    <t>0046174</t>
  </si>
  <si>
    <t>Klikatá, rozš. komunikace, P5</t>
  </si>
  <si>
    <t>0046176</t>
  </si>
  <si>
    <t>Most Hrdlořezy, Y513, P10</t>
  </si>
  <si>
    <t>0046177</t>
  </si>
  <si>
    <t>Most v ul. Českobrodská, X680, P9</t>
  </si>
  <si>
    <t>0046178</t>
  </si>
  <si>
    <t>Most v ul. K Prádelně, B027, P10</t>
  </si>
  <si>
    <t>0046180</t>
  </si>
  <si>
    <t>Náchodská, rek. komunikace, P20</t>
  </si>
  <si>
    <t>0046185</t>
  </si>
  <si>
    <t>Schodiště a pěší propojky</t>
  </si>
  <si>
    <t>0046188</t>
  </si>
  <si>
    <t>Výstavba a obnova SSZ a KK</t>
  </si>
  <si>
    <t>0046541</t>
  </si>
  <si>
    <t>Jižní spojka – zkap. MÚK Rybníčky – Prům.,P10,15</t>
  </si>
  <si>
    <t>0046544</t>
  </si>
  <si>
    <t>Peroutkova, rek. komunikace, P5</t>
  </si>
  <si>
    <t>0046545</t>
  </si>
  <si>
    <t>Wolkerova – Sibiř. nám, rek. komunikace, P6</t>
  </si>
  <si>
    <t>0046546</t>
  </si>
  <si>
    <t>Dostihová X Strakonická, protihluk, P16</t>
  </si>
  <si>
    <t>0046547</t>
  </si>
  <si>
    <t>Košická, rek. komunikace, P10</t>
  </si>
  <si>
    <t>0046549</t>
  </si>
  <si>
    <t>Most Čechův, V013 – rek., P1</t>
  </si>
  <si>
    <t>0046550</t>
  </si>
  <si>
    <t>Most Ohrada, X 607 – rek., P3</t>
  </si>
  <si>
    <t>0046551</t>
  </si>
  <si>
    <t>Most v ul. Mírového hnutí, B081 – rek., P11</t>
  </si>
  <si>
    <t>0046552</t>
  </si>
  <si>
    <t>Most Mánesův, V014 – rek., P1</t>
  </si>
  <si>
    <t>0046553</t>
  </si>
  <si>
    <t>Zkap. Barr. mostu – nový jízd. pruh směr JS, P5,4</t>
  </si>
  <si>
    <t>0046555</t>
  </si>
  <si>
    <t>Rozvadovská spojka, nájezdová rampa, P5,13</t>
  </si>
  <si>
    <t>0046559</t>
  </si>
  <si>
    <t>Konverze ŘS HDŘÚ do otevřené architektury</t>
  </si>
  <si>
    <t>0046561</t>
  </si>
  <si>
    <t>Terminál Smíchov – cyklistické návaznosti, P5</t>
  </si>
  <si>
    <t>0046564</t>
  </si>
  <si>
    <t>Bystrá, MÚK železniční trati, P20</t>
  </si>
  <si>
    <t>0046566</t>
  </si>
  <si>
    <t>Jižní spojka, zkapacit. - kolektor, P10</t>
  </si>
  <si>
    <t>0046659</t>
  </si>
  <si>
    <t>Rekonstrukce ul. V Zápolí a ul. Pekárenská, P4</t>
  </si>
  <si>
    <t>0046660</t>
  </si>
  <si>
    <t>Rekonstrukce ul. Komořanská, P12</t>
  </si>
  <si>
    <t>0046691</t>
  </si>
  <si>
    <t>Jižní spojka – zkap. úsek Vídeňská-5. května, P4</t>
  </si>
  <si>
    <t>0046692</t>
  </si>
  <si>
    <t>Průmyslový polookruh - realizace</t>
  </si>
  <si>
    <t>0046834</t>
  </si>
  <si>
    <t>Most Evropská S028</t>
  </si>
  <si>
    <t>0046873</t>
  </si>
  <si>
    <t>Klapkova, rekonstrukce komunikace P8</t>
  </si>
  <si>
    <t>0046905</t>
  </si>
  <si>
    <t>Seifertova, rek. komunikace, P3</t>
  </si>
  <si>
    <t>0046906</t>
  </si>
  <si>
    <t>Kontrolní stanoviště Povltavská, P7</t>
  </si>
  <si>
    <t>0046909</t>
  </si>
  <si>
    <t>Dukelských hrdinů, U Výstaviště</t>
  </si>
  <si>
    <t>0046910</t>
  </si>
  <si>
    <t>Modernizace Strahovského automobil. tunelu,P5 a P6</t>
  </si>
  <si>
    <t>0046914</t>
  </si>
  <si>
    <t>Strakonická, podchod D4, P5</t>
  </si>
  <si>
    <t>2570604</t>
  </si>
  <si>
    <t>Snížení energetické náročnosti Strahovského a Zlíchovského tunelu</t>
  </si>
  <si>
    <t>2612050</t>
  </si>
  <si>
    <t>Strakonická - rozšíření</t>
  </si>
  <si>
    <t>0046642</t>
  </si>
  <si>
    <t>SC - Datová integrace parkovišť</t>
  </si>
  <si>
    <t>ROPID</t>
  </si>
  <si>
    <t>0045904</t>
  </si>
  <si>
    <t>Informačně-navigační plochy v rámci projektu JIS</t>
  </si>
  <si>
    <t>0046756</t>
  </si>
  <si>
    <t>Datová základna JIS</t>
  </si>
  <si>
    <t>Celkem správce: 0014 - MUDr. Zdeněk Hřib</t>
  </si>
  <si>
    <t>0046954</t>
  </si>
  <si>
    <t>0046953</t>
  </si>
  <si>
    <t>0046951</t>
  </si>
  <si>
    <t>0046956</t>
  </si>
  <si>
    <t>0046957</t>
  </si>
  <si>
    <t>0046952</t>
  </si>
  <si>
    <t>0046955</t>
  </si>
  <si>
    <t>Příloha č. 2d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</si>
</sst>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i/>
      <u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49" fontId="6" fillId="4" borderId="9" xfId="3" applyNumberFormat="1" applyFont="1" applyFill="1" applyBorder="1" applyAlignment="1">
      <alignment horizontal="left"/>
    </xf>
    <xf numFmtId="0" fontId="1" fillId="4" borderId="10" xfId="1" applyFill="1" applyBorder="1"/>
    <xf numFmtId="0" fontId="5" fillId="4" borderId="10" xfId="1" applyFont="1" applyFill="1" applyBorder="1"/>
    <xf numFmtId="0" fontId="5" fillId="4" borderId="11" xfId="1" applyFont="1" applyFill="1" applyBorder="1"/>
    <xf numFmtId="0" fontId="1" fillId="2" borderId="12" xfId="1" applyFill="1" applyBorder="1"/>
    <xf numFmtId="49" fontId="7" fillId="5" borderId="13" xfId="4" applyNumberFormat="1" applyFont="1" applyFill="1" applyBorder="1"/>
    <xf numFmtId="0" fontId="1" fillId="5" borderId="14" xfId="1" applyFill="1" applyBorder="1"/>
    <xf numFmtId="0" fontId="1" fillId="5" borderId="15" xfId="1" applyFill="1" applyBorder="1"/>
    <xf numFmtId="4" fontId="1" fillId="0" borderId="16" xfId="1" applyNumberFormat="1" applyBorder="1"/>
    <xf numFmtId="4" fontId="1" fillId="0" borderId="0" xfId="1" applyNumberFormat="1"/>
    <xf numFmtId="49" fontId="7" fillId="5" borderId="17" xfId="4" applyNumberFormat="1" applyFont="1" applyFill="1" applyBorder="1"/>
    <xf numFmtId="0" fontId="1" fillId="5" borderId="0" xfId="1" applyFill="1"/>
    <xf numFmtId="4" fontId="1" fillId="0" borderId="12" xfId="1" applyNumberFormat="1" applyBorder="1"/>
    <xf numFmtId="0" fontId="1" fillId="2" borderId="8" xfId="1" applyFill="1" applyBorder="1"/>
    <xf numFmtId="0" fontId="5" fillId="6" borderId="9" xfId="1" applyFont="1" applyFill="1" applyBorder="1"/>
    <xf numFmtId="0" fontId="1" fillId="6" borderId="10" xfId="1" applyFill="1" applyBorder="1"/>
    <xf numFmtId="4" fontId="5" fillId="6" borderId="18" xfId="1" applyNumberFormat="1" applyFont="1" applyFill="1" applyBorder="1"/>
    <xf numFmtId="0" fontId="1" fillId="2" borderId="9" xfId="1" applyFill="1" applyBorder="1"/>
    <xf numFmtId="0" fontId="5" fillId="2" borderId="10" xfId="1" applyFont="1" applyFill="1" applyBorder="1"/>
    <xf numFmtId="0" fontId="1" fillId="2" borderId="10" xfId="1" applyFill="1" applyBorder="1"/>
    <xf numFmtId="4" fontId="5" fillId="0" borderId="10" xfId="1" applyNumberFormat="1" applyFont="1" applyBorder="1"/>
    <xf numFmtId="49" fontId="6" fillId="4" borderId="9" xfId="5" applyNumberFormat="1" applyFont="1" applyFill="1" applyBorder="1" applyAlignment="1">
      <alignment horizontal="left"/>
    </xf>
    <xf numFmtId="4" fontId="5" fillId="4" borderId="18" xfId="1" applyNumberFormat="1" applyFont="1" applyFill="1" applyBorder="1"/>
    <xf numFmtId="49" fontId="7" fillId="5" borderId="9" xfId="4" applyNumberFormat="1" applyFont="1" applyFill="1" applyBorder="1"/>
    <xf numFmtId="0" fontId="1" fillId="0" borderId="19" xfId="1" applyBorder="1"/>
    <xf numFmtId="0" fontId="1" fillId="0" borderId="20" xfId="1" applyBorder="1"/>
    <xf numFmtId="4" fontId="1" fillId="0" borderId="21" xfId="1" applyNumberFormat="1" applyBorder="1"/>
    <xf numFmtId="0" fontId="1" fillId="0" borderId="3" xfId="1" applyBorder="1"/>
    <xf numFmtId="0" fontId="1" fillId="0" borderId="4" xfId="1" applyBorder="1"/>
    <xf numFmtId="4" fontId="1" fillId="0" borderId="5" xfId="1" applyNumberFormat="1" applyBorder="1"/>
    <xf numFmtId="0" fontId="1" fillId="6" borderId="11" xfId="1" applyFill="1" applyBorder="1"/>
    <xf numFmtId="49" fontId="6" fillId="4" borderId="17" xfId="6" applyNumberFormat="1" applyFont="1" applyFill="1" applyBorder="1" applyAlignment="1">
      <alignment horizontal="left"/>
    </xf>
    <xf numFmtId="4" fontId="5" fillId="4" borderId="11" xfId="1" applyNumberFormat="1" applyFont="1" applyFill="1" applyBorder="1"/>
    <xf numFmtId="0" fontId="1" fillId="2" borderId="5" xfId="1" applyFill="1" applyBorder="1"/>
    <xf numFmtId="49" fontId="6" fillId="4" borderId="17" xfId="7" applyNumberFormat="1" applyFont="1" applyFill="1" applyBorder="1" applyAlignment="1">
      <alignment horizontal="left"/>
    </xf>
    <xf numFmtId="49" fontId="6" fillId="4" borderId="9" xfId="8" applyNumberFormat="1" applyFont="1" applyFill="1" applyBorder="1" applyAlignment="1">
      <alignment horizontal="left"/>
    </xf>
    <xf numFmtId="49" fontId="7" fillId="5" borderId="22" xfId="4" applyNumberFormat="1" applyFont="1" applyFill="1" applyBorder="1"/>
    <xf numFmtId="0" fontId="1" fillId="5" borderId="19" xfId="1" applyFill="1" applyBorder="1"/>
    <xf numFmtId="0" fontId="1" fillId="5" borderId="20" xfId="1" applyFill="1" applyBorder="1"/>
    <xf numFmtId="49" fontId="9" fillId="0" borderId="12" xfId="8" applyNumberFormat="1" applyFont="1" applyBorder="1" applyAlignment="1">
      <alignment horizontal="left"/>
    </xf>
    <xf numFmtId="49" fontId="7" fillId="5" borderId="23" xfId="4" applyNumberFormat="1" applyFont="1" applyFill="1" applyBorder="1"/>
    <xf numFmtId="0" fontId="1" fillId="0" borderId="23" xfId="1" applyBorder="1"/>
    <xf numFmtId="0" fontId="1" fillId="0" borderId="24" xfId="1" applyBorder="1"/>
    <xf numFmtId="4" fontId="1" fillId="0" borderId="25" xfId="1" applyNumberFormat="1" applyBorder="1"/>
    <xf numFmtId="49" fontId="7" fillId="5" borderId="26" xfId="4" applyNumberFormat="1" applyFont="1" applyFill="1" applyBorder="1"/>
    <xf numFmtId="0" fontId="1" fillId="0" borderId="27" xfId="1" applyBorder="1"/>
    <xf numFmtId="4" fontId="1" fillId="0" borderId="28" xfId="1" applyNumberFormat="1" applyBorder="1"/>
    <xf numFmtId="49" fontId="6" fillId="4" borderId="17" xfId="9" applyNumberFormat="1" applyFont="1" applyFill="1" applyBorder="1" applyAlignment="1">
      <alignment horizontal="left"/>
    </xf>
    <xf numFmtId="0" fontId="1" fillId="0" borderId="14" xfId="1" applyBorder="1"/>
    <xf numFmtId="0" fontId="1" fillId="0" borderId="15" xfId="1" applyBorder="1"/>
    <xf numFmtId="4" fontId="1" fillId="0" borderId="29" xfId="1" applyNumberFormat="1" applyBorder="1"/>
    <xf numFmtId="49" fontId="6" fillId="4" borderId="9" xfId="10" applyNumberFormat="1" applyFont="1" applyFill="1" applyBorder="1" applyAlignment="1">
      <alignment horizontal="left"/>
    </xf>
    <xf numFmtId="0" fontId="5" fillId="4" borderId="3" xfId="1" applyFont="1" applyFill="1" applyBorder="1"/>
    <xf numFmtId="49" fontId="9" fillId="0" borderId="17" xfId="10" applyNumberFormat="1" applyFont="1" applyBorder="1" applyAlignment="1">
      <alignment horizontal="left"/>
    </xf>
    <xf numFmtId="0" fontId="5" fillId="5" borderId="19" xfId="1" applyFont="1" applyFill="1" applyBorder="1"/>
    <xf numFmtId="0" fontId="5" fillId="5" borderId="20" xfId="1" applyFont="1" applyFill="1" applyBorder="1"/>
    <xf numFmtId="0" fontId="1" fillId="2" borderId="17" xfId="1" applyFill="1" applyBorder="1"/>
    <xf numFmtId="164" fontId="7" fillId="5" borderId="14" xfId="4" applyNumberFormat="1" applyFont="1" applyFill="1" applyBorder="1"/>
    <xf numFmtId="0" fontId="7" fillId="5" borderId="14" xfId="1" applyFont="1" applyFill="1" applyBorder="1"/>
    <xf numFmtId="0" fontId="7" fillId="5" borderId="15" xfId="1" applyFont="1" applyFill="1" applyBorder="1"/>
    <xf numFmtId="49" fontId="7" fillId="5" borderId="30" xfId="4" applyNumberFormat="1" applyFont="1" applyFill="1" applyBorder="1"/>
    <xf numFmtId="0" fontId="7" fillId="5" borderId="31" xfId="1" applyFont="1" applyFill="1" applyBorder="1"/>
    <xf numFmtId="0" fontId="7" fillId="5" borderId="32" xfId="1" applyFont="1" applyFill="1" applyBorder="1"/>
    <xf numFmtId="0" fontId="5" fillId="6" borderId="6" xfId="1" applyFont="1" applyFill="1" applyBorder="1"/>
    <xf numFmtId="0" fontId="1" fillId="6" borderId="1" xfId="1" applyFill="1" applyBorder="1"/>
    <xf numFmtId="4" fontId="5" fillId="6" borderId="8" xfId="1" applyNumberFormat="1" applyFont="1" applyFill="1" applyBorder="1"/>
    <xf numFmtId="49" fontId="6" fillId="4" borderId="9" xfId="11" applyNumberFormat="1" applyFont="1" applyFill="1" applyBorder="1" applyAlignment="1">
      <alignment horizontal="left"/>
    </xf>
    <xf numFmtId="49" fontId="9" fillId="0" borderId="5" xfId="11" applyNumberFormat="1" applyFont="1" applyBorder="1" applyAlignment="1">
      <alignment horizontal="left"/>
    </xf>
    <xf numFmtId="49" fontId="1" fillId="0" borderId="22" xfId="11" applyNumberFormat="1" applyBorder="1"/>
    <xf numFmtId="49" fontId="9" fillId="0" borderId="12" xfId="11" applyNumberFormat="1" applyFont="1" applyBorder="1" applyAlignment="1">
      <alignment horizontal="left"/>
    </xf>
    <xf numFmtId="0" fontId="1" fillId="0" borderId="31" xfId="1" applyBorder="1"/>
    <xf numFmtId="0" fontId="5" fillId="6" borderId="10" xfId="1" applyFont="1" applyFill="1" applyBorder="1"/>
    <xf numFmtId="0" fontId="5" fillId="5" borderId="3" xfId="1" applyFont="1" applyFill="1" applyBorder="1"/>
    <xf numFmtId="0" fontId="1" fillId="5" borderId="3" xfId="1" applyFill="1" applyBorder="1"/>
    <xf numFmtId="4" fontId="5" fillId="5" borderId="3" xfId="1" applyNumberFormat="1" applyFont="1" applyFill="1" applyBorder="1"/>
    <xf numFmtId="4" fontId="1" fillId="0" borderId="18" xfId="1" applyNumberFormat="1" applyBorder="1"/>
    <xf numFmtId="0" fontId="1" fillId="2" borderId="2" xfId="1" applyFill="1" applyBorder="1"/>
    <xf numFmtId="0" fontId="5" fillId="2" borderId="3" xfId="1" applyFont="1" applyFill="1" applyBorder="1"/>
    <xf numFmtId="0" fontId="1" fillId="2" borderId="3" xfId="1" applyFill="1" applyBorder="1"/>
    <xf numFmtId="4" fontId="5" fillId="0" borderId="3" xfId="1" applyNumberFormat="1" applyFont="1" applyBorder="1"/>
    <xf numFmtId="0" fontId="10" fillId="4" borderId="9" xfId="1" applyFont="1" applyFill="1" applyBorder="1"/>
    <xf numFmtId="0" fontId="1" fillId="4" borderId="11" xfId="1" applyFill="1" applyBorder="1"/>
    <xf numFmtId="4" fontId="10" fillId="4" borderId="18" xfId="1" applyNumberFormat="1" applyFont="1" applyFill="1" applyBorder="1"/>
    <xf numFmtId="49" fontId="1" fillId="0" borderId="0" xfId="4" applyNumberFormat="1"/>
    <xf numFmtId="49" fontId="9" fillId="7" borderId="0" xfId="4" applyNumberFormat="1" applyFont="1" applyFill="1" applyAlignment="1">
      <alignment horizontal="centerContinuous" vertical="center"/>
    </xf>
    <xf numFmtId="4" fontId="9" fillId="7" borderId="0" xfId="4" applyNumberFormat="1" applyFont="1" applyFill="1" applyAlignment="1">
      <alignment horizontal="centerContinuous" vertical="center"/>
    </xf>
    <xf numFmtId="4" fontId="1" fillId="0" borderId="0" xfId="4" applyNumberFormat="1"/>
    <xf numFmtId="0" fontId="1" fillId="0" borderId="0" xfId="4"/>
    <xf numFmtId="49" fontId="9" fillId="0" borderId="0" xfId="4" applyNumberFormat="1" applyFont="1"/>
    <xf numFmtId="49" fontId="11" fillId="0" borderId="0" xfId="4" applyNumberFormat="1" applyFont="1" applyAlignment="1">
      <alignment horizontal="left"/>
    </xf>
    <xf numFmtId="164" fontId="12" fillId="0" borderId="0" xfId="4" applyNumberFormat="1" applyFont="1"/>
    <xf numFmtId="49" fontId="12" fillId="0" borderId="0" xfId="4" applyNumberFormat="1" applyFont="1"/>
    <xf numFmtId="4" fontId="12" fillId="0" borderId="0" xfId="4" applyNumberFormat="1" applyFont="1" applyAlignment="1">
      <alignment wrapText="1"/>
    </xf>
    <xf numFmtId="4" fontId="13" fillId="0" borderId="0" xfId="4" applyNumberFormat="1" applyFont="1" applyAlignment="1">
      <alignment horizontal="right" wrapText="1"/>
    </xf>
    <xf numFmtId="4" fontId="1" fillId="0" borderId="0" xfId="4" applyNumberFormat="1" applyAlignment="1">
      <alignment wrapText="1"/>
    </xf>
    <xf numFmtId="164" fontId="1" fillId="0" borderId="0" xfId="4" applyNumberFormat="1"/>
    <xf numFmtId="49" fontId="14" fillId="8" borderId="9" xfId="4" applyNumberFormat="1" applyFont="1" applyFill="1" applyBorder="1" applyAlignment="1">
      <alignment horizontal="left" wrapText="1"/>
    </xf>
    <xf numFmtId="164" fontId="14" fillId="8" borderId="10" xfId="4" applyNumberFormat="1" applyFont="1" applyFill="1" applyBorder="1" applyAlignment="1">
      <alignment horizontal="left" wrapText="1"/>
    </xf>
    <xf numFmtId="49" fontId="14" fillId="8" borderId="11" xfId="4" applyNumberFormat="1" applyFont="1" applyFill="1" applyBorder="1" applyAlignment="1">
      <alignment horizontal="left" wrapText="1"/>
    </xf>
    <xf numFmtId="4" fontId="14" fillId="8" borderId="11" xfId="4" applyNumberFormat="1" applyFont="1" applyFill="1" applyBorder="1" applyAlignment="1">
      <alignment horizontal="left" wrapText="1"/>
    </xf>
    <xf numFmtId="49" fontId="7" fillId="0" borderId="33" xfId="4" applyNumberFormat="1" applyFont="1" applyBorder="1" applyAlignment="1">
      <alignment horizontal="center" vertical="top" wrapText="1"/>
    </xf>
    <xf numFmtId="164" fontId="7" fillId="0" borderId="34" xfId="4" applyNumberFormat="1" applyFont="1" applyBorder="1" applyAlignment="1">
      <alignment horizontal="center" vertical="top" wrapText="1"/>
    </xf>
    <xf numFmtId="49" fontId="7" fillId="0" borderId="35" xfId="4" applyNumberFormat="1" applyFont="1" applyBorder="1" applyAlignment="1">
      <alignment horizontal="center" vertical="top" wrapText="1"/>
    </xf>
    <xf numFmtId="4" fontId="7" fillId="0" borderId="34" xfId="4" applyNumberFormat="1" applyFont="1" applyBorder="1" applyAlignment="1">
      <alignment horizontal="center" vertical="top" wrapText="1"/>
    </xf>
    <xf numFmtId="4" fontId="7" fillId="0" borderId="35" xfId="4" applyNumberFormat="1" applyFont="1" applyBorder="1" applyAlignment="1">
      <alignment horizontal="center" vertical="top" wrapText="1"/>
    </xf>
    <xf numFmtId="49" fontId="7" fillId="0" borderId="36" xfId="4" applyNumberFormat="1" applyFont="1" applyBorder="1" applyAlignment="1">
      <alignment horizontal="center" vertical="top" wrapText="1"/>
    </xf>
    <xf numFmtId="164" fontId="7" fillId="0" borderId="37" xfId="4" applyNumberFormat="1" applyFont="1" applyBorder="1" applyAlignment="1">
      <alignment horizontal="center" vertical="top" wrapText="1"/>
    </xf>
    <xf numFmtId="49" fontId="7" fillId="0" borderId="38" xfId="4" applyNumberFormat="1" applyFont="1" applyBorder="1" applyAlignment="1">
      <alignment horizontal="left" vertical="top" wrapText="1"/>
    </xf>
    <xf numFmtId="4" fontId="7" fillId="0" borderId="37" xfId="4" applyNumberFormat="1" applyFont="1" applyBorder="1" applyAlignment="1">
      <alignment horizontal="center" vertical="top" wrapText="1"/>
    </xf>
    <xf numFmtId="4" fontId="7" fillId="0" borderId="38" xfId="4" applyNumberFormat="1" applyFont="1" applyBorder="1" applyAlignment="1">
      <alignment horizontal="center" vertical="top" wrapText="1"/>
    </xf>
    <xf numFmtId="49" fontId="7" fillId="9" borderId="9" xfId="4" applyNumberFormat="1" applyFont="1" applyFill="1" applyBorder="1"/>
    <xf numFmtId="164" fontId="7" fillId="9" borderId="10" xfId="4" applyNumberFormat="1" applyFont="1" applyFill="1" applyBorder="1"/>
    <xf numFmtId="49" fontId="7" fillId="9" borderId="11" xfId="4" applyNumberFormat="1" applyFont="1" applyFill="1" applyBorder="1"/>
    <xf numFmtId="4" fontId="7" fillId="9" borderId="39" xfId="4" applyNumberFormat="1" applyFont="1" applyFill="1" applyBorder="1" applyAlignment="1">
      <alignment wrapText="1"/>
    </xf>
    <xf numFmtId="4" fontId="7" fillId="9" borderId="11" xfId="4" applyNumberFormat="1" applyFont="1" applyFill="1" applyBorder="1" applyAlignment="1">
      <alignment wrapText="1"/>
    </xf>
    <xf numFmtId="49" fontId="7" fillId="0" borderId="40" xfId="4" applyNumberFormat="1" applyFont="1" applyBorder="1" applyAlignment="1">
      <alignment horizontal="left"/>
    </xf>
    <xf numFmtId="164" fontId="7" fillId="0" borderId="41" xfId="4" applyNumberFormat="1" applyFont="1" applyBorder="1" applyAlignment="1">
      <alignment horizontal="center"/>
    </xf>
    <xf numFmtId="49" fontId="7" fillId="0" borderId="42" xfId="4" applyNumberFormat="1" applyFont="1" applyBorder="1" applyAlignment="1">
      <alignment horizontal="left"/>
    </xf>
    <xf numFmtId="4" fontId="7" fillId="0" borderId="41" xfId="4" applyNumberFormat="1" applyFont="1" applyBorder="1" applyAlignment="1">
      <alignment horizontal="right" wrapText="1"/>
    </xf>
    <xf numFmtId="4" fontId="7" fillId="0" borderId="42" xfId="4" applyNumberFormat="1" applyFont="1" applyBorder="1" applyAlignment="1">
      <alignment horizontal="right" wrapText="1"/>
    </xf>
    <xf numFmtId="4" fontId="7" fillId="0" borderId="42" xfId="4" applyNumberFormat="1" applyFont="1" applyBorder="1" applyAlignment="1">
      <alignment wrapText="1"/>
    </xf>
    <xf numFmtId="49" fontId="15" fillId="0" borderId="40" xfId="4" applyNumberFormat="1" applyFont="1" applyBorder="1" applyAlignment="1">
      <alignment horizontal="left"/>
    </xf>
    <xf numFmtId="164" fontId="15" fillId="0" borderId="41" xfId="4" applyNumberFormat="1" applyFont="1" applyBorder="1" applyAlignment="1">
      <alignment horizontal="center"/>
    </xf>
    <xf numFmtId="49" fontId="15" fillId="0" borderId="42" xfId="4" applyNumberFormat="1" applyFont="1" applyBorder="1" applyAlignment="1">
      <alignment horizontal="left"/>
    </xf>
    <xf numFmtId="4" fontId="15" fillId="0" borderId="41" xfId="4" applyNumberFormat="1" applyFont="1" applyBorder="1" applyAlignment="1">
      <alignment horizontal="right" wrapText="1"/>
    </xf>
    <xf numFmtId="4" fontId="15" fillId="0" borderId="42" xfId="4" applyNumberFormat="1" applyFont="1" applyBorder="1" applyAlignment="1">
      <alignment horizontal="right" wrapText="1"/>
    </xf>
    <xf numFmtId="4" fontId="15" fillId="0" borderId="42" xfId="4" applyNumberFormat="1" applyFont="1" applyBorder="1" applyAlignment="1">
      <alignment wrapText="1"/>
    </xf>
    <xf numFmtId="49" fontId="14" fillId="8" borderId="9" xfId="4" applyNumberFormat="1" applyFont="1" applyFill="1" applyBorder="1" applyAlignment="1">
      <alignment horizontal="left"/>
    </xf>
    <xf numFmtId="164" fontId="14" fillId="8" borderId="10" xfId="4" applyNumberFormat="1" applyFont="1" applyFill="1" applyBorder="1" applyAlignment="1">
      <alignment horizontal="left"/>
    </xf>
    <xf numFmtId="49" fontId="14" fillId="8" borderId="11" xfId="4" applyNumberFormat="1" applyFont="1" applyFill="1" applyBorder="1" applyAlignment="1">
      <alignment horizontal="left"/>
    </xf>
    <xf numFmtId="4" fontId="7" fillId="8" borderId="43" xfId="4" applyNumberFormat="1" applyFont="1" applyFill="1" applyBorder="1" applyAlignment="1">
      <alignment horizontal="right" wrapText="1"/>
    </xf>
    <xf numFmtId="4" fontId="7" fillId="8" borderId="44" xfId="4" applyNumberFormat="1" applyFont="1" applyFill="1" applyBorder="1" applyAlignment="1">
      <alignment horizontal="right" wrapText="1"/>
    </xf>
    <xf numFmtId="4" fontId="7" fillId="8" borderId="11" xfId="4" applyNumberFormat="1" applyFont="1" applyFill="1" applyBorder="1" applyAlignment="1">
      <alignment horizontal="right" wrapText="1"/>
    </xf>
    <xf numFmtId="4" fontId="15" fillId="0" borderId="0" xfId="4" applyNumberFormat="1" applyFont="1" applyAlignment="1">
      <alignment horizontal="right" wrapText="1"/>
    </xf>
    <xf numFmtId="4" fontId="7" fillId="0" borderId="35" xfId="0" applyNumberFormat="1" applyFont="1" applyBorder="1" applyAlignment="1">
      <alignment horizontal="center" vertical="top" wrapText="1"/>
    </xf>
    <xf numFmtId="49" fontId="7" fillId="0" borderId="41" xfId="4" applyNumberFormat="1" applyFont="1" applyBorder="1" applyAlignment="1">
      <alignment horizontal="center"/>
    </xf>
    <xf numFmtId="49" fontId="15" fillId="0" borderId="41" xfId="4" applyNumberFormat="1" applyFont="1" applyBorder="1" applyAlignment="1">
      <alignment horizontal="center"/>
    </xf>
    <xf numFmtId="0" fontId="6" fillId="4" borderId="9" xfId="3" applyFont="1" applyFill="1" applyBorder="1" applyAlignment="1">
      <alignment horizontal="left" vertical="center" wrapText="1"/>
    </xf>
    <xf numFmtId="0" fontId="8" fillId="4" borderId="10" xfId="2" applyFont="1" applyFill="1" applyBorder="1" applyAlignment="1">
      <alignment wrapText="1"/>
    </xf>
    <xf numFmtId="49" fontId="2" fillId="2" borderId="0" xfId="1" applyNumberFormat="1" applyFont="1" applyFill="1" applyAlignment="1">
      <alignment horizontal="center" wrapText="1"/>
    </xf>
    <xf numFmtId="0" fontId="1" fillId="2" borderId="1" xfId="1" applyFill="1" applyBorder="1" applyAlignment="1">
      <alignment horizontal="right"/>
    </xf>
    <xf numFmtId="0" fontId="3" fillId="0" borderId="1" xfId="2" applyBorder="1"/>
    <xf numFmtId="0" fontId="4" fillId="3" borderId="2" xfId="1" applyFont="1" applyFill="1" applyBorder="1" applyAlignment="1">
      <alignment horizontal="center" vertical="center"/>
    </xf>
    <xf numFmtId="0" fontId="3" fillId="3" borderId="3" xfId="2" applyFill="1" applyBorder="1" applyAlignment="1">
      <alignment horizontal="center" vertical="center"/>
    </xf>
    <xf numFmtId="0" fontId="3" fillId="3" borderId="4" xfId="2" applyFill="1" applyBorder="1" applyAlignment="1">
      <alignment horizontal="center" vertical="center"/>
    </xf>
    <xf numFmtId="0" fontId="3" fillId="3" borderId="6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3" fillId="3" borderId="7" xfId="2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3" fillId="3" borderId="8" xfId="2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4" fontId="14" fillId="8" borderId="10" xfId="4" applyNumberFormat="1" applyFont="1" applyFill="1" applyBorder="1" applyAlignment="1">
      <alignment horizontal="center" wrapText="1"/>
    </xf>
    <xf numFmtId="4" fontId="14" fillId="8" borderId="11" xfId="4" applyNumberFormat="1" applyFont="1" applyFill="1" applyBorder="1" applyAlignment="1">
      <alignment horizontal="center" wrapText="1"/>
    </xf>
    <xf numFmtId="49" fontId="2" fillId="2" borderId="0" xfId="1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6" fillId="0" borderId="0" xfId="1" applyFont="1"/>
  </cellXfs>
  <cellStyles count="12">
    <cellStyle name="Normální" xfId="0" builtinId="0"/>
    <cellStyle name="Normální 2" xfId="4"/>
    <cellStyle name="Normální 3 2" xfId="2"/>
    <cellStyle name="normální_01" xfId="3"/>
    <cellStyle name="normální_02" xfId="5"/>
    <cellStyle name="normální_03" xfId="6"/>
    <cellStyle name="normální_05" xfId="7"/>
    <cellStyle name="normální_06" xfId="8"/>
    <cellStyle name="normální_07" xfId="9"/>
    <cellStyle name="normální_08" xfId="10"/>
    <cellStyle name="normální_09" xfId="11"/>
    <cellStyle name="normální_Správ sohhr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1/Bern&#225;&#353;ek/BAL%2015.11.23/KONCEPT%20%20%20KV%20do%20RH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oly"/>
      <sheetName val="0 1"/>
      <sheetName val="0 2"/>
      <sheetName val="0 4"/>
      <sheetName val="0 5"/>
      <sheetName val="0 6"/>
      <sheetName val="0 7"/>
      <sheetName val="0 8"/>
      <sheetName val="0 9"/>
      <sheetName val="1 0"/>
      <sheetName val="10"/>
      <sheetName val="01"/>
      <sheetName val="02"/>
      <sheetName val="03"/>
      <sheetName val="04"/>
      <sheetName val="05"/>
      <sheetName val="06"/>
      <sheetName val="07"/>
      <sheetName val="08"/>
      <sheetName val="09"/>
    </sheetNames>
    <sheetDataSet>
      <sheetData sheetId="0"/>
      <sheetData sheetId="1">
        <row r="67">
          <cell r="I67">
            <v>1217630</v>
          </cell>
        </row>
      </sheetData>
      <sheetData sheetId="2">
        <row r="14">
          <cell r="I14">
            <v>204288</v>
          </cell>
        </row>
      </sheetData>
      <sheetData sheetId="3">
        <row r="115">
          <cell r="I115">
            <v>1280431.3999999999</v>
          </cell>
        </row>
      </sheetData>
      <sheetData sheetId="4">
        <row r="65">
          <cell r="I65">
            <v>411712.2</v>
          </cell>
        </row>
      </sheetData>
      <sheetData sheetId="5">
        <row r="15">
          <cell r="I15">
            <v>280000</v>
          </cell>
        </row>
      </sheetData>
      <sheetData sheetId="6">
        <row r="39">
          <cell r="I39">
            <v>412952.7</v>
          </cell>
        </row>
      </sheetData>
      <sheetData sheetId="7">
        <row r="14">
          <cell r="I14">
            <v>2930</v>
          </cell>
        </row>
      </sheetData>
      <sheetData sheetId="8">
        <row r="43">
          <cell r="I43">
            <v>602388.9</v>
          </cell>
        </row>
      </sheetData>
      <sheetData sheetId="9">
        <row r="25">
          <cell r="I25">
            <v>1865216</v>
          </cell>
        </row>
      </sheetData>
      <sheetData sheetId="10">
        <row r="25">
          <cell r="I25">
            <v>1865216</v>
          </cell>
        </row>
      </sheetData>
      <sheetData sheetId="11">
        <row r="117">
          <cell r="M117">
            <v>1217630</v>
          </cell>
        </row>
        <row r="133">
          <cell r="M133">
            <v>129400</v>
          </cell>
        </row>
      </sheetData>
      <sheetData sheetId="12">
        <row r="22">
          <cell r="M22">
            <v>209000</v>
          </cell>
        </row>
        <row r="265">
          <cell r="M265">
            <v>204288</v>
          </cell>
        </row>
      </sheetData>
      <sheetData sheetId="13">
        <row r="544">
          <cell r="M544">
            <v>9334491.8000000007</v>
          </cell>
        </row>
        <row r="550">
          <cell r="M550">
            <v>198000</v>
          </cell>
        </row>
      </sheetData>
      <sheetData sheetId="14">
        <row r="159">
          <cell r="M159">
            <v>1280431.3999999999</v>
          </cell>
        </row>
      </sheetData>
      <sheetData sheetId="15">
        <row r="95">
          <cell r="M95">
            <v>411712.2</v>
          </cell>
        </row>
      </sheetData>
      <sheetData sheetId="16">
        <row r="69">
          <cell r="M69">
            <v>726060</v>
          </cell>
        </row>
      </sheetData>
      <sheetData sheetId="17">
        <row r="67">
          <cell r="M67">
            <v>412952.7</v>
          </cell>
        </row>
      </sheetData>
      <sheetData sheetId="18">
        <row r="22">
          <cell r="M22">
            <v>20370.8</v>
          </cell>
        </row>
        <row r="97">
          <cell r="M97">
            <v>10370.799999999999</v>
          </cell>
        </row>
        <row r="98">
          <cell r="M98">
            <v>23600</v>
          </cell>
        </row>
      </sheetData>
      <sheetData sheetId="19">
        <row r="43">
          <cell r="M43">
            <v>602388.89999999991</v>
          </cell>
        </row>
        <row r="92">
          <cell r="M92">
            <v>200000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>
      <selection activeCell="A2" sqref="A2:G4"/>
    </sheetView>
  </sheetViews>
  <sheetFormatPr defaultRowHeight="12.75" x14ac:dyDescent="0.2"/>
  <cols>
    <col min="1" max="1" width="9.140625" style="1"/>
    <col min="2" max="2" width="10.7109375" style="1" customWidth="1"/>
    <col min="3" max="3" width="9.140625" style="1"/>
    <col min="4" max="4" width="35.7109375" style="1" customWidth="1"/>
    <col min="5" max="6" width="20.28515625" style="1" customWidth="1"/>
    <col min="7" max="7" width="18.7109375" style="1" customWidth="1"/>
    <col min="8" max="8" width="9.140625" style="1" hidden="1" customWidth="1"/>
    <col min="9" max="9" width="11.42578125" style="1" hidden="1" customWidth="1"/>
    <col min="10" max="11" width="9.140625" style="1" hidden="1" customWidth="1"/>
    <col min="12" max="12" width="0" style="1" hidden="1" customWidth="1"/>
    <col min="13" max="256" width="9.140625" style="1"/>
    <col min="257" max="257" width="10.7109375" style="1" customWidth="1"/>
    <col min="258" max="258" width="9.140625" style="1"/>
    <col min="259" max="259" width="35.7109375" style="1" customWidth="1"/>
    <col min="260" max="262" width="20.28515625" style="1" customWidth="1"/>
    <col min="263" max="512" width="9.140625" style="1"/>
    <col min="513" max="513" width="10.7109375" style="1" customWidth="1"/>
    <col min="514" max="514" width="9.140625" style="1"/>
    <col min="515" max="515" width="35.7109375" style="1" customWidth="1"/>
    <col min="516" max="518" width="20.28515625" style="1" customWidth="1"/>
    <col min="519" max="768" width="9.140625" style="1"/>
    <col min="769" max="769" width="10.7109375" style="1" customWidth="1"/>
    <col min="770" max="770" width="9.140625" style="1"/>
    <col min="771" max="771" width="35.7109375" style="1" customWidth="1"/>
    <col min="772" max="774" width="20.28515625" style="1" customWidth="1"/>
    <col min="775" max="1024" width="9.140625" style="1"/>
    <col min="1025" max="1025" width="10.7109375" style="1" customWidth="1"/>
    <col min="1026" max="1026" width="9.140625" style="1"/>
    <col min="1027" max="1027" width="35.7109375" style="1" customWidth="1"/>
    <col min="1028" max="1030" width="20.28515625" style="1" customWidth="1"/>
    <col min="1031" max="1280" width="9.140625" style="1"/>
    <col min="1281" max="1281" width="10.7109375" style="1" customWidth="1"/>
    <col min="1282" max="1282" width="9.140625" style="1"/>
    <col min="1283" max="1283" width="35.7109375" style="1" customWidth="1"/>
    <col min="1284" max="1286" width="20.28515625" style="1" customWidth="1"/>
    <col min="1287" max="1536" width="9.140625" style="1"/>
    <col min="1537" max="1537" width="10.7109375" style="1" customWidth="1"/>
    <col min="1538" max="1538" width="9.140625" style="1"/>
    <col min="1539" max="1539" width="35.7109375" style="1" customWidth="1"/>
    <col min="1540" max="1542" width="20.28515625" style="1" customWidth="1"/>
    <col min="1543" max="1792" width="9.140625" style="1"/>
    <col min="1793" max="1793" width="10.7109375" style="1" customWidth="1"/>
    <col min="1794" max="1794" width="9.140625" style="1"/>
    <col min="1795" max="1795" width="35.7109375" style="1" customWidth="1"/>
    <col min="1796" max="1798" width="20.28515625" style="1" customWidth="1"/>
    <col min="1799" max="2048" width="9.140625" style="1"/>
    <col min="2049" max="2049" width="10.7109375" style="1" customWidth="1"/>
    <col min="2050" max="2050" width="9.140625" style="1"/>
    <col min="2051" max="2051" width="35.7109375" style="1" customWidth="1"/>
    <col min="2052" max="2054" width="20.28515625" style="1" customWidth="1"/>
    <col min="2055" max="2304" width="9.140625" style="1"/>
    <col min="2305" max="2305" width="10.7109375" style="1" customWidth="1"/>
    <col min="2306" max="2306" width="9.140625" style="1"/>
    <col min="2307" max="2307" width="35.7109375" style="1" customWidth="1"/>
    <col min="2308" max="2310" width="20.28515625" style="1" customWidth="1"/>
    <col min="2311" max="2560" width="9.140625" style="1"/>
    <col min="2561" max="2561" width="10.7109375" style="1" customWidth="1"/>
    <col min="2562" max="2562" width="9.140625" style="1"/>
    <col min="2563" max="2563" width="35.7109375" style="1" customWidth="1"/>
    <col min="2564" max="2566" width="20.28515625" style="1" customWidth="1"/>
    <col min="2567" max="2816" width="9.140625" style="1"/>
    <col min="2817" max="2817" width="10.7109375" style="1" customWidth="1"/>
    <col min="2818" max="2818" width="9.140625" style="1"/>
    <col min="2819" max="2819" width="35.7109375" style="1" customWidth="1"/>
    <col min="2820" max="2822" width="20.28515625" style="1" customWidth="1"/>
    <col min="2823" max="3072" width="9.140625" style="1"/>
    <col min="3073" max="3073" width="10.7109375" style="1" customWidth="1"/>
    <col min="3074" max="3074" width="9.140625" style="1"/>
    <col min="3075" max="3075" width="35.7109375" style="1" customWidth="1"/>
    <col min="3076" max="3078" width="20.28515625" style="1" customWidth="1"/>
    <col min="3079" max="3328" width="9.140625" style="1"/>
    <col min="3329" max="3329" width="10.7109375" style="1" customWidth="1"/>
    <col min="3330" max="3330" width="9.140625" style="1"/>
    <col min="3331" max="3331" width="35.7109375" style="1" customWidth="1"/>
    <col min="3332" max="3334" width="20.28515625" style="1" customWidth="1"/>
    <col min="3335" max="3584" width="9.140625" style="1"/>
    <col min="3585" max="3585" width="10.7109375" style="1" customWidth="1"/>
    <col min="3586" max="3586" width="9.140625" style="1"/>
    <col min="3587" max="3587" width="35.7109375" style="1" customWidth="1"/>
    <col min="3588" max="3590" width="20.28515625" style="1" customWidth="1"/>
    <col min="3591" max="3840" width="9.140625" style="1"/>
    <col min="3841" max="3841" width="10.7109375" style="1" customWidth="1"/>
    <col min="3842" max="3842" width="9.140625" style="1"/>
    <col min="3843" max="3843" width="35.7109375" style="1" customWidth="1"/>
    <col min="3844" max="3846" width="20.28515625" style="1" customWidth="1"/>
    <col min="3847" max="4096" width="9.140625" style="1"/>
    <col min="4097" max="4097" width="10.7109375" style="1" customWidth="1"/>
    <col min="4098" max="4098" width="9.140625" style="1"/>
    <col min="4099" max="4099" width="35.7109375" style="1" customWidth="1"/>
    <col min="4100" max="4102" width="20.28515625" style="1" customWidth="1"/>
    <col min="4103" max="4352" width="9.140625" style="1"/>
    <col min="4353" max="4353" width="10.7109375" style="1" customWidth="1"/>
    <col min="4354" max="4354" width="9.140625" style="1"/>
    <col min="4355" max="4355" width="35.7109375" style="1" customWidth="1"/>
    <col min="4356" max="4358" width="20.28515625" style="1" customWidth="1"/>
    <col min="4359" max="4608" width="9.140625" style="1"/>
    <col min="4609" max="4609" width="10.7109375" style="1" customWidth="1"/>
    <col min="4610" max="4610" width="9.140625" style="1"/>
    <col min="4611" max="4611" width="35.7109375" style="1" customWidth="1"/>
    <col min="4612" max="4614" width="20.28515625" style="1" customWidth="1"/>
    <col min="4615" max="4864" width="9.140625" style="1"/>
    <col min="4865" max="4865" width="10.7109375" style="1" customWidth="1"/>
    <col min="4866" max="4866" width="9.140625" style="1"/>
    <col min="4867" max="4867" width="35.7109375" style="1" customWidth="1"/>
    <col min="4868" max="4870" width="20.28515625" style="1" customWidth="1"/>
    <col min="4871" max="5120" width="9.140625" style="1"/>
    <col min="5121" max="5121" width="10.7109375" style="1" customWidth="1"/>
    <col min="5122" max="5122" width="9.140625" style="1"/>
    <col min="5123" max="5123" width="35.7109375" style="1" customWidth="1"/>
    <col min="5124" max="5126" width="20.28515625" style="1" customWidth="1"/>
    <col min="5127" max="5376" width="9.140625" style="1"/>
    <col min="5377" max="5377" width="10.7109375" style="1" customWidth="1"/>
    <col min="5378" max="5378" width="9.140625" style="1"/>
    <col min="5379" max="5379" width="35.7109375" style="1" customWidth="1"/>
    <col min="5380" max="5382" width="20.28515625" style="1" customWidth="1"/>
    <col min="5383" max="5632" width="9.140625" style="1"/>
    <col min="5633" max="5633" width="10.7109375" style="1" customWidth="1"/>
    <col min="5634" max="5634" width="9.140625" style="1"/>
    <col min="5635" max="5635" width="35.7109375" style="1" customWidth="1"/>
    <col min="5636" max="5638" width="20.28515625" style="1" customWidth="1"/>
    <col min="5639" max="5888" width="9.140625" style="1"/>
    <col min="5889" max="5889" width="10.7109375" style="1" customWidth="1"/>
    <col min="5890" max="5890" width="9.140625" style="1"/>
    <col min="5891" max="5891" width="35.7109375" style="1" customWidth="1"/>
    <col min="5892" max="5894" width="20.28515625" style="1" customWidth="1"/>
    <col min="5895" max="6144" width="9.140625" style="1"/>
    <col min="6145" max="6145" width="10.7109375" style="1" customWidth="1"/>
    <col min="6146" max="6146" width="9.140625" style="1"/>
    <col min="6147" max="6147" width="35.7109375" style="1" customWidth="1"/>
    <col min="6148" max="6150" width="20.28515625" style="1" customWidth="1"/>
    <col min="6151" max="6400" width="9.140625" style="1"/>
    <col min="6401" max="6401" width="10.7109375" style="1" customWidth="1"/>
    <col min="6402" max="6402" width="9.140625" style="1"/>
    <col min="6403" max="6403" width="35.7109375" style="1" customWidth="1"/>
    <col min="6404" max="6406" width="20.28515625" style="1" customWidth="1"/>
    <col min="6407" max="6656" width="9.140625" style="1"/>
    <col min="6657" max="6657" width="10.7109375" style="1" customWidth="1"/>
    <col min="6658" max="6658" width="9.140625" style="1"/>
    <col min="6659" max="6659" width="35.7109375" style="1" customWidth="1"/>
    <col min="6660" max="6662" width="20.28515625" style="1" customWidth="1"/>
    <col min="6663" max="6912" width="9.140625" style="1"/>
    <col min="6913" max="6913" width="10.7109375" style="1" customWidth="1"/>
    <col min="6914" max="6914" width="9.140625" style="1"/>
    <col min="6915" max="6915" width="35.7109375" style="1" customWidth="1"/>
    <col min="6916" max="6918" width="20.28515625" style="1" customWidth="1"/>
    <col min="6919" max="7168" width="9.140625" style="1"/>
    <col min="7169" max="7169" width="10.7109375" style="1" customWidth="1"/>
    <col min="7170" max="7170" width="9.140625" style="1"/>
    <col min="7171" max="7171" width="35.7109375" style="1" customWidth="1"/>
    <col min="7172" max="7174" width="20.28515625" style="1" customWidth="1"/>
    <col min="7175" max="7424" width="9.140625" style="1"/>
    <col min="7425" max="7425" width="10.7109375" style="1" customWidth="1"/>
    <col min="7426" max="7426" width="9.140625" style="1"/>
    <col min="7427" max="7427" width="35.7109375" style="1" customWidth="1"/>
    <col min="7428" max="7430" width="20.28515625" style="1" customWidth="1"/>
    <col min="7431" max="7680" width="9.140625" style="1"/>
    <col min="7681" max="7681" width="10.7109375" style="1" customWidth="1"/>
    <col min="7682" max="7682" width="9.140625" style="1"/>
    <col min="7683" max="7683" width="35.7109375" style="1" customWidth="1"/>
    <col min="7684" max="7686" width="20.28515625" style="1" customWidth="1"/>
    <col min="7687" max="7936" width="9.140625" style="1"/>
    <col min="7937" max="7937" width="10.7109375" style="1" customWidth="1"/>
    <col min="7938" max="7938" width="9.140625" style="1"/>
    <col min="7939" max="7939" width="35.7109375" style="1" customWidth="1"/>
    <col min="7940" max="7942" width="20.28515625" style="1" customWidth="1"/>
    <col min="7943" max="8192" width="9.140625" style="1"/>
    <col min="8193" max="8193" width="10.7109375" style="1" customWidth="1"/>
    <col min="8194" max="8194" width="9.140625" style="1"/>
    <col min="8195" max="8195" width="35.7109375" style="1" customWidth="1"/>
    <col min="8196" max="8198" width="20.28515625" style="1" customWidth="1"/>
    <col min="8199" max="8448" width="9.140625" style="1"/>
    <col min="8449" max="8449" width="10.7109375" style="1" customWidth="1"/>
    <col min="8450" max="8450" width="9.140625" style="1"/>
    <col min="8451" max="8451" width="35.7109375" style="1" customWidth="1"/>
    <col min="8452" max="8454" width="20.28515625" style="1" customWidth="1"/>
    <col min="8455" max="8704" width="9.140625" style="1"/>
    <col min="8705" max="8705" width="10.7109375" style="1" customWidth="1"/>
    <col min="8706" max="8706" width="9.140625" style="1"/>
    <col min="8707" max="8707" width="35.7109375" style="1" customWidth="1"/>
    <col min="8708" max="8710" width="20.28515625" style="1" customWidth="1"/>
    <col min="8711" max="8960" width="9.140625" style="1"/>
    <col min="8961" max="8961" width="10.7109375" style="1" customWidth="1"/>
    <col min="8962" max="8962" width="9.140625" style="1"/>
    <col min="8963" max="8963" width="35.7109375" style="1" customWidth="1"/>
    <col min="8964" max="8966" width="20.28515625" style="1" customWidth="1"/>
    <col min="8967" max="9216" width="9.140625" style="1"/>
    <col min="9217" max="9217" width="10.7109375" style="1" customWidth="1"/>
    <col min="9218" max="9218" width="9.140625" style="1"/>
    <col min="9219" max="9219" width="35.7109375" style="1" customWidth="1"/>
    <col min="9220" max="9222" width="20.28515625" style="1" customWidth="1"/>
    <col min="9223" max="9472" width="9.140625" style="1"/>
    <col min="9473" max="9473" width="10.7109375" style="1" customWidth="1"/>
    <col min="9474" max="9474" width="9.140625" style="1"/>
    <col min="9475" max="9475" width="35.7109375" style="1" customWidth="1"/>
    <col min="9476" max="9478" width="20.28515625" style="1" customWidth="1"/>
    <col min="9479" max="9728" width="9.140625" style="1"/>
    <col min="9729" max="9729" width="10.7109375" style="1" customWidth="1"/>
    <col min="9730" max="9730" width="9.140625" style="1"/>
    <col min="9731" max="9731" width="35.7109375" style="1" customWidth="1"/>
    <col min="9732" max="9734" width="20.28515625" style="1" customWidth="1"/>
    <col min="9735" max="9984" width="9.140625" style="1"/>
    <col min="9985" max="9985" width="10.7109375" style="1" customWidth="1"/>
    <col min="9986" max="9986" width="9.140625" style="1"/>
    <col min="9987" max="9987" width="35.7109375" style="1" customWidth="1"/>
    <col min="9988" max="9990" width="20.28515625" style="1" customWidth="1"/>
    <col min="9991" max="10240" width="9.140625" style="1"/>
    <col min="10241" max="10241" width="10.7109375" style="1" customWidth="1"/>
    <col min="10242" max="10242" width="9.140625" style="1"/>
    <col min="10243" max="10243" width="35.7109375" style="1" customWidth="1"/>
    <col min="10244" max="10246" width="20.28515625" style="1" customWidth="1"/>
    <col min="10247" max="10496" width="9.140625" style="1"/>
    <col min="10497" max="10497" width="10.7109375" style="1" customWidth="1"/>
    <col min="10498" max="10498" width="9.140625" style="1"/>
    <col min="10499" max="10499" width="35.7109375" style="1" customWidth="1"/>
    <col min="10500" max="10502" width="20.28515625" style="1" customWidth="1"/>
    <col min="10503" max="10752" width="9.140625" style="1"/>
    <col min="10753" max="10753" width="10.7109375" style="1" customWidth="1"/>
    <col min="10754" max="10754" width="9.140625" style="1"/>
    <col min="10755" max="10755" width="35.7109375" style="1" customWidth="1"/>
    <col min="10756" max="10758" width="20.28515625" style="1" customWidth="1"/>
    <col min="10759" max="11008" width="9.140625" style="1"/>
    <col min="11009" max="11009" width="10.7109375" style="1" customWidth="1"/>
    <col min="11010" max="11010" width="9.140625" style="1"/>
    <col min="11011" max="11011" width="35.7109375" style="1" customWidth="1"/>
    <col min="11012" max="11014" width="20.28515625" style="1" customWidth="1"/>
    <col min="11015" max="11264" width="9.140625" style="1"/>
    <col min="11265" max="11265" width="10.7109375" style="1" customWidth="1"/>
    <col min="11266" max="11266" width="9.140625" style="1"/>
    <col min="11267" max="11267" width="35.7109375" style="1" customWidth="1"/>
    <col min="11268" max="11270" width="20.28515625" style="1" customWidth="1"/>
    <col min="11271" max="11520" width="9.140625" style="1"/>
    <col min="11521" max="11521" width="10.7109375" style="1" customWidth="1"/>
    <col min="11522" max="11522" width="9.140625" style="1"/>
    <col min="11523" max="11523" width="35.7109375" style="1" customWidth="1"/>
    <col min="11524" max="11526" width="20.28515625" style="1" customWidth="1"/>
    <col min="11527" max="11776" width="9.140625" style="1"/>
    <col min="11777" max="11777" width="10.7109375" style="1" customWidth="1"/>
    <col min="11778" max="11778" width="9.140625" style="1"/>
    <col min="11779" max="11779" width="35.7109375" style="1" customWidth="1"/>
    <col min="11780" max="11782" width="20.28515625" style="1" customWidth="1"/>
    <col min="11783" max="12032" width="9.140625" style="1"/>
    <col min="12033" max="12033" width="10.7109375" style="1" customWidth="1"/>
    <col min="12034" max="12034" width="9.140625" style="1"/>
    <col min="12035" max="12035" width="35.7109375" style="1" customWidth="1"/>
    <col min="12036" max="12038" width="20.28515625" style="1" customWidth="1"/>
    <col min="12039" max="12288" width="9.140625" style="1"/>
    <col min="12289" max="12289" width="10.7109375" style="1" customWidth="1"/>
    <col min="12290" max="12290" width="9.140625" style="1"/>
    <col min="12291" max="12291" width="35.7109375" style="1" customWidth="1"/>
    <col min="12292" max="12294" width="20.28515625" style="1" customWidth="1"/>
    <col min="12295" max="12544" width="9.140625" style="1"/>
    <col min="12545" max="12545" width="10.7109375" style="1" customWidth="1"/>
    <col min="12546" max="12546" width="9.140625" style="1"/>
    <col min="12547" max="12547" width="35.7109375" style="1" customWidth="1"/>
    <col min="12548" max="12550" width="20.28515625" style="1" customWidth="1"/>
    <col min="12551" max="12800" width="9.140625" style="1"/>
    <col min="12801" max="12801" width="10.7109375" style="1" customWidth="1"/>
    <col min="12802" max="12802" width="9.140625" style="1"/>
    <col min="12803" max="12803" width="35.7109375" style="1" customWidth="1"/>
    <col min="12804" max="12806" width="20.28515625" style="1" customWidth="1"/>
    <col min="12807" max="13056" width="9.140625" style="1"/>
    <col min="13057" max="13057" width="10.7109375" style="1" customWidth="1"/>
    <col min="13058" max="13058" width="9.140625" style="1"/>
    <col min="13059" max="13059" width="35.7109375" style="1" customWidth="1"/>
    <col min="13060" max="13062" width="20.28515625" style="1" customWidth="1"/>
    <col min="13063" max="13312" width="9.140625" style="1"/>
    <col min="13313" max="13313" width="10.7109375" style="1" customWidth="1"/>
    <col min="13314" max="13314" width="9.140625" style="1"/>
    <col min="13315" max="13315" width="35.7109375" style="1" customWidth="1"/>
    <col min="13316" max="13318" width="20.28515625" style="1" customWidth="1"/>
    <col min="13319" max="13568" width="9.140625" style="1"/>
    <col min="13569" max="13569" width="10.7109375" style="1" customWidth="1"/>
    <col min="13570" max="13570" width="9.140625" style="1"/>
    <col min="13571" max="13571" width="35.7109375" style="1" customWidth="1"/>
    <col min="13572" max="13574" width="20.28515625" style="1" customWidth="1"/>
    <col min="13575" max="13824" width="9.140625" style="1"/>
    <col min="13825" max="13825" width="10.7109375" style="1" customWidth="1"/>
    <col min="13826" max="13826" width="9.140625" style="1"/>
    <col min="13827" max="13827" width="35.7109375" style="1" customWidth="1"/>
    <col min="13828" max="13830" width="20.28515625" style="1" customWidth="1"/>
    <col min="13831" max="14080" width="9.140625" style="1"/>
    <col min="14081" max="14081" width="10.7109375" style="1" customWidth="1"/>
    <col min="14082" max="14082" width="9.140625" style="1"/>
    <col min="14083" max="14083" width="35.7109375" style="1" customWidth="1"/>
    <col min="14084" max="14086" width="20.28515625" style="1" customWidth="1"/>
    <col min="14087" max="14336" width="9.140625" style="1"/>
    <col min="14337" max="14337" width="10.7109375" style="1" customWidth="1"/>
    <col min="14338" max="14338" width="9.140625" style="1"/>
    <col min="14339" max="14339" width="35.7109375" style="1" customWidth="1"/>
    <col min="14340" max="14342" width="20.28515625" style="1" customWidth="1"/>
    <col min="14343" max="14592" width="9.140625" style="1"/>
    <col min="14593" max="14593" width="10.7109375" style="1" customWidth="1"/>
    <col min="14594" max="14594" width="9.140625" style="1"/>
    <col min="14595" max="14595" width="35.7109375" style="1" customWidth="1"/>
    <col min="14596" max="14598" width="20.28515625" style="1" customWidth="1"/>
    <col min="14599" max="14848" width="9.140625" style="1"/>
    <col min="14849" max="14849" width="10.7109375" style="1" customWidth="1"/>
    <col min="14850" max="14850" width="9.140625" style="1"/>
    <col min="14851" max="14851" width="35.7109375" style="1" customWidth="1"/>
    <col min="14852" max="14854" width="20.28515625" style="1" customWidth="1"/>
    <col min="14855" max="15104" width="9.140625" style="1"/>
    <col min="15105" max="15105" width="10.7109375" style="1" customWidth="1"/>
    <col min="15106" max="15106" width="9.140625" style="1"/>
    <col min="15107" max="15107" width="35.7109375" style="1" customWidth="1"/>
    <col min="15108" max="15110" width="20.28515625" style="1" customWidth="1"/>
    <col min="15111" max="15360" width="9.140625" style="1"/>
    <col min="15361" max="15361" width="10.7109375" style="1" customWidth="1"/>
    <col min="15362" max="15362" width="9.140625" style="1"/>
    <col min="15363" max="15363" width="35.7109375" style="1" customWidth="1"/>
    <col min="15364" max="15366" width="20.28515625" style="1" customWidth="1"/>
    <col min="15367" max="15616" width="9.140625" style="1"/>
    <col min="15617" max="15617" width="10.7109375" style="1" customWidth="1"/>
    <col min="15618" max="15618" width="9.140625" style="1"/>
    <col min="15619" max="15619" width="35.7109375" style="1" customWidth="1"/>
    <col min="15620" max="15622" width="20.28515625" style="1" customWidth="1"/>
    <col min="15623" max="15872" width="9.140625" style="1"/>
    <col min="15873" max="15873" width="10.7109375" style="1" customWidth="1"/>
    <col min="15874" max="15874" width="9.140625" style="1"/>
    <col min="15875" max="15875" width="35.7109375" style="1" customWidth="1"/>
    <col min="15876" max="15878" width="20.28515625" style="1" customWidth="1"/>
    <col min="15879" max="16128" width="9.140625" style="1"/>
    <col min="16129" max="16129" width="10.7109375" style="1" customWidth="1"/>
    <col min="16130" max="16130" width="9.140625" style="1"/>
    <col min="16131" max="16131" width="35.7109375" style="1" customWidth="1"/>
    <col min="16132" max="16134" width="20.28515625" style="1" customWidth="1"/>
    <col min="16135" max="16384" width="9.140625" style="1"/>
  </cols>
  <sheetData>
    <row r="1" spans="1:11" ht="15.75" customHeight="1" x14ac:dyDescent="0.2">
      <c r="A1" s="157" t="s">
        <v>1065</v>
      </c>
    </row>
    <row r="2" spans="1:11" ht="9.75" customHeight="1" x14ac:dyDescent="0.2">
      <c r="A2" s="141" t="s">
        <v>682</v>
      </c>
      <c r="B2" s="156"/>
      <c r="C2" s="156"/>
      <c r="D2" s="156"/>
      <c r="E2" s="156"/>
      <c r="F2" s="156"/>
      <c r="G2" s="156"/>
    </row>
    <row r="3" spans="1:11" ht="6" customHeight="1" x14ac:dyDescent="0.2">
      <c r="A3" s="156"/>
      <c r="B3" s="156"/>
      <c r="C3" s="156"/>
      <c r="D3" s="156"/>
      <c r="E3" s="156"/>
      <c r="F3" s="156"/>
      <c r="G3" s="156"/>
    </row>
    <row r="4" spans="1:11" ht="39.75" customHeight="1" x14ac:dyDescent="0.2">
      <c r="A4" s="156"/>
      <c r="B4" s="156"/>
      <c r="C4" s="156"/>
      <c r="D4" s="156"/>
      <c r="E4" s="156"/>
      <c r="F4" s="156"/>
      <c r="G4" s="156"/>
    </row>
    <row r="5" spans="1:11" ht="6.75" customHeight="1" x14ac:dyDescent="0.3">
      <c r="A5" s="155"/>
      <c r="B5" s="155"/>
      <c r="C5" s="155"/>
      <c r="D5" s="155"/>
      <c r="E5" s="155"/>
      <c r="F5" s="155"/>
      <c r="G5" s="155"/>
    </row>
    <row r="6" spans="1:11" ht="13.5" customHeight="1" thickBot="1" x14ac:dyDescent="0.25">
      <c r="A6" s="142"/>
      <c r="B6" s="143"/>
      <c r="C6" s="143"/>
      <c r="D6" s="143"/>
      <c r="E6" s="143"/>
      <c r="F6" s="143"/>
      <c r="G6" s="143"/>
    </row>
    <row r="7" spans="1:11" ht="12.75" customHeight="1" x14ac:dyDescent="0.2">
      <c r="A7" s="144" t="s">
        <v>0</v>
      </c>
      <c r="B7" s="145"/>
      <c r="C7" s="145"/>
      <c r="D7" s="146"/>
      <c r="E7" s="150" t="s">
        <v>681</v>
      </c>
      <c r="F7" s="150" t="s">
        <v>1</v>
      </c>
      <c r="G7" s="150" t="s">
        <v>2</v>
      </c>
    </row>
    <row r="8" spans="1:11" ht="26.25" customHeight="1" thickBot="1" x14ac:dyDescent="0.25">
      <c r="A8" s="147"/>
      <c r="B8" s="148"/>
      <c r="C8" s="148"/>
      <c r="D8" s="149"/>
      <c r="E8" s="151"/>
      <c r="F8" s="152"/>
      <c r="G8" s="152"/>
      <c r="I8" s="1" t="s">
        <v>3</v>
      </c>
      <c r="K8" s="1" t="s">
        <v>4</v>
      </c>
    </row>
    <row r="9" spans="1:11" ht="15.75" thickBot="1" x14ac:dyDescent="0.3">
      <c r="A9" s="2" t="s">
        <v>5</v>
      </c>
      <c r="B9" s="3"/>
      <c r="C9" s="3"/>
      <c r="D9" s="4"/>
      <c r="E9" s="5"/>
      <c r="F9" s="4"/>
      <c r="G9" s="5"/>
    </row>
    <row r="10" spans="1:11" x14ac:dyDescent="0.2">
      <c r="A10" s="6"/>
      <c r="B10" s="7" t="s">
        <v>6</v>
      </c>
      <c r="C10" s="8"/>
      <c r="D10" s="9"/>
      <c r="E10" s="10">
        <f>'01'!I65</f>
        <v>1217630</v>
      </c>
      <c r="F10" s="10">
        <f>E10-G10</f>
        <v>1120030</v>
      </c>
      <c r="G10" s="10">
        <f>'01'!I26+'01'!I28+'01'!I30+'01'!I32+'01'!I36+'01'!I40+'01'!I42+'01'!I44+'01'!I46+'01'!I50+'01'!I52+'01'!I54+'01'!I56+'01'!I64</f>
        <v>97600</v>
      </c>
      <c r="I10" s="11">
        <f>'[1]01'!M133</f>
        <v>129400</v>
      </c>
      <c r="J10" s="1" t="s">
        <v>7</v>
      </c>
      <c r="K10" s="1">
        <v>12</v>
      </c>
    </row>
    <row r="11" spans="1:11" x14ac:dyDescent="0.2">
      <c r="A11" s="6"/>
      <c r="B11" s="7" t="s">
        <v>8</v>
      </c>
      <c r="C11" s="8"/>
      <c r="D11" s="9"/>
      <c r="E11" s="10">
        <f>'01'!I71</f>
        <v>2000</v>
      </c>
      <c r="F11" s="10">
        <f>E11-G11</f>
        <v>2000</v>
      </c>
      <c r="G11" s="10">
        <v>0</v>
      </c>
      <c r="I11" s="11"/>
    </row>
    <row r="12" spans="1:11" ht="13.5" thickBot="1" x14ac:dyDescent="0.25">
      <c r="A12" s="6"/>
      <c r="B12" s="12" t="s">
        <v>9</v>
      </c>
      <c r="C12" s="13"/>
      <c r="D12" s="13"/>
      <c r="E12" s="14">
        <f>'01'!I76</f>
        <v>100000</v>
      </c>
      <c r="F12" s="10">
        <f>E12-G12</f>
        <v>68200</v>
      </c>
      <c r="G12" s="14">
        <f>'01'!I74</f>
        <v>31800</v>
      </c>
      <c r="I12" s="11"/>
    </row>
    <row r="13" spans="1:11" ht="13.5" thickBot="1" x14ac:dyDescent="0.25">
      <c r="A13" s="15"/>
      <c r="B13" s="16" t="s">
        <v>10</v>
      </c>
      <c r="C13" s="17"/>
      <c r="D13" s="17"/>
      <c r="E13" s="18">
        <f t="shared" ref="E13:G13" si="0">SUM(E10:E12)</f>
        <v>1319630</v>
      </c>
      <c r="F13" s="18">
        <f t="shared" si="0"/>
        <v>1190230</v>
      </c>
      <c r="G13" s="18">
        <f t="shared" si="0"/>
        <v>129400</v>
      </c>
      <c r="I13" s="11"/>
    </row>
    <row r="14" spans="1:11" ht="13.5" thickBot="1" x14ac:dyDescent="0.25">
      <c r="A14" s="19"/>
      <c r="B14" s="20"/>
      <c r="C14" s="21"/>
      <c r="D14" s="21"/>
      <c r="E14" s="22"/>
      <c r="F14" s="22"/>
      <c r="G14" s="22"/>
      <c r="I14" s="11"/>
    </row>
    <row r="15" spans="1:11" ht="15.75" thickBot="1" x14ac:dyDescent="0.3">
      <c r="A15" s="23" t="s">
        <v>11</v>
      </c>
      <c r="B15" s="4"/>
      <c r="C15" s="4"/>
      <c r="D15" s="4"/>
      <c r="E15" s="24"/>
      <c r="F15" s="24"/>
      <c r="G15" s="24"/>
      <c r="I15" s="11"/>
    </row>
    <row r="16" spans="1:11" ht="13.5" thickBot="1" x14ac:dyDescent="0.25">
      <c r="A16" s="6"/>
      <c r="B16" s="25" t="s">
        <v>12</v>
      </c>
      <c r="C16" s="26"/>
      <c r="D16" s="27"/>
      <c r="E16" s="28">
        <f>'02'!I14</f>
        <v>209000</v>
      </c>
      <c r="F16" s="28">
        <f>E16-G16</f>
        <v>4712</v>
      </c>
      <c r="G16" s="28">
        <f>'02'!I12</f>
        <v>204288</v>
      </c>
      <c r="I16" s="11">
        <f>'[1]02'!M265</f>
        <v>204288</v>
      </c>
      <c r="J16" s="1" t="s">
        <v>13</v>
      </c>
      <c r="K16" s="1">
        <v>20</v>
      </c>
    </row>
    <row r="17" spans="1:11" ht="13.5" thickBot="1" x14ac:dyDescent="0.25">
      <c r="A17" s="6"/>
      <c r="B17" s="25" t="s">
        <v>8</v>
      </c>
      <c r="C17" s="29"/>
      <c r="D17" s="30"/>
      <c r="E17" s="31">
        <f>'02'!I122</f>
        <v>1366562.3</v>
      </c>
      <c r="F17" s="28">
        <f>E17-G17</f>
        <v>1366562.3</v>
      </c>
      <c r="G17" s="31">
        <v>0</v>
      </c>
      <c r="I17" s="11"/>
    </row>
    <row r="18" spans="1:11" ht="13.5" thickBot="1" x14ac:dyDescent="0.25">
      <c r="A18" s="6"/>
      <c r="B18" s="25" t="s">
        <v>14</v>
      </c>
      <c r="C18" s="29"/>
      <c r="D18" s="30"/>
      <c r="E18" s="31">
        <f>'02'!I126</f>
        <v>218000</v>
      </c>
      <c r="F18" s="28">
        <f>E18-G18</f>
        <v>218000</v>
      </c>
      <c r="G18" s="31">
        <v>0</v>
      </c>
      <c r="I18" s="11"/>
    </row>
    <row r="19" spans="1:11" ht="13.5" thickBot="1" x14ac:dyDescent="0.25">
      <c r="A19" s="6"/>
      <c r="B19" s="25" t="s">
        <v>15</v>
      </c>
      <c r="C19" s="29"/>
      <c r="D19" s="30"/>
      <c r="E19" s="31">
        <f>'02'!I176</f>
        <v>409310.6</v>
      </c>
      <c r="F19" s="28">
        <f>E19-G19</f>
        <v>409310.6</v>
      </c>
      <c r="G19" s="31">
        <v>0</v>
      </c>
      <c r="I19" s="11"/>
    </row>
    <row r="20" spans="1:11" ht="13.5" thickBot="1" x14ac:dyDescent="0.25">
      <c r="A20" s="15"/>
      <c r="B20" s="16" t="s">
        <v>10</v>
      </c>
      <c r="C20" s="17"/>
      <c r="D20" s="32"/>
      <c r="E20" s="18">
        <f t="shared" ref="E20:G20" si="1">SUM(E16:E19)</f>
        <v>2202872.9</v>
      </c>
      <c r="F20" s="18">
        <f t="shared" si="1"/>
        <v>1998584.9</v>
      </c>
      <c r="G20" s="18">
        <f t="shared" si="1"/>
        <v>204288</v>
      </c>
      <c r="I20" s="11"/>
    </row>
    <row r="21" spans="1:11" ht="13.5" thickBot="1" x14ac:dyDescent="0.25">
      <c r="A21" s="19"/>
      <c r="B21" s="20"/>
      <c r="C21" s="21"/>
      <c r="D21" s="21"/>
      <c r="E21" s="22"/>
      <c r="F21" s="22"/>
      <c r="G21" s="22"/>
      <c r="I21" s="11"/>
    </row>
    <row r="22" spans="1:11" ht="15.75" thickBot="1" x14ac:dyDescent="0.3">
      <c r="A22" s="33" t="s">
        <v>16</v>
      </c>
      <c r="B22" s="4"/>
      <c r="C22" s="4"/>
      <c r="D22" s="4"/>
      <c r="E22" s="34"/>
      <c r="F22" s="34"/>
      <c r="G22" s="34"/>
      <c r="I22" s="11"/>
    </row>
    <row r="23" spans="1:11" ht="13.5" thickBot="1" x14ac:dyDescent="0.25">
      <c r="A23" s="35"/>
      <c r="B23" s="25" t="s">
        <v>17</v>
      </c>
      <c r="C23" s="26"/>
      <c r="D23" s="26"/>
      <c r="E23" s="28">
        <f>'03'!I383</f>
        <v>9451525.8000000007</v>
      </c>
      <c r="F23" s="28">
        <f>E23-G23</f>
        <v>9253525.8000000007</v>
      </c>
      <c r="G23" s="28">
        <f>'03'!I168+'03'!I209+'03'!I213+'03'!I360+'03'!I372</f>
        <v>198000</v>
      </c>
      <c r="I23" s="11">
        <f>'[1]03'!M550</f>
        <v>198000</v>
      </c>
      <c r="J23" s="1" t="s">
        <v>18</v>
      </c>
      <c r="K23" s="1">
        <v>20</v>
      </c>
    </row>
    <row r="24" spans="1:11" ht="13.5" thickBot="1" x14ac:dyDescent="0.25">
      <c r="A24" s="15"/>
      <c r="B24" s="16" t="s">
        <v>10</v>
      </c>
      <c r="C24" s="17"/>
      <c r="D24" s="17"/>
      <c r="E24" s="18">
        <f t="shared" ref="E24:G24" si="2">SUM(E23:E23)</f>
        <v>9451525.8000000007</v>
      </c>
      <c r="F24" s="18">
        <f t="shared" si="2"/>
        <v>9253525.8000000007</v>
      </c>
      <c r="G24" s="18">
        <f t="shared" si="2"/>
        <v>198000</v>
      </c>
      <c r="I24" s="11">
        <f>3100000</f>
        <v>3100000</v>
      </c>
      <c r="J24" s="1" t="s">
        <v>19</v>
      </c>
      <c r="K24" s="1">
        <v>26</v>
      </c>
    </row>
    <row r="25" spans="1:11" ht="13.5" thickBot="1" x14ac:dyDescent="0.25">
      <c r="A25" s="19"/>
      <c r="B25" s="20"/>
      <c r="C25" s="21"/>
      <c r="D25" s="21"/>
      <c r="E25" s="22"/>
      <c r="F25" s="22"/>
      <c r="G25" s="22"/>
      <c r="I25" s="11"/>
    </row>
    <row r="26" spans="1:11" ht="15" thickBot="1" x14ac:dyDescent="0.25">
      <c r="A26" s="139" t="s">
        <v>20</v>
      </c>
      <c r="B26" s="140"/>
      <c r="C26" s="140"/>
      <c r="D26" s="5"/>
      <c r="E26" s="24"/>
      <c r="F26" s="24"/>
      <c r="G26" s="24"/>
      <c r="I26" s="11"/>
    </row>
    <row r="27" spans="1:11" ht="13.5" thickBot="1" x14ac:dyDescent="0.25">
      <c r="A27" s="35"/>
      <c r="B27" s="25" t="s">
        <v>21</v>
      </c>
      <c r="C27" s="26"/>
      <c r="D27" s="27"/>
      <c r="E27" s="28">
        <f>'04'!I113</f>
        <v>1280431.3999999999</v>
      </c>
      <c r="F27" s="28">
        <f>E27-G27</f>
        <v>1280431.3999999999</v>
      </c>
      <c r="G27" s="28">
        <v>0</v>
      </c>
      <c r="I27" s="11"/>
    </row>
    <row r="28" spans="1:11" ht="13.5" thickBot="1" x14ac:dyDescent="0.25">
      <c r="A28" s="6"/>
      <c r="B28" s="25" t="s">
        <v>22</v>
      </c>
      <c r="C28" s="29"/>
      <c r="D28" s="30"/>
      <c r="E28" s="31">
        <f>'04'!I117</f>
        <v>10000</v>
      </c>
      <c r="F28" s="28">
        <f>E28-G28</f>
        <v>10000</v>
      </c>
      <c r="G28" s="31">
        <v>0</v>
      </c>
      <c r="I28" s="11"/>
    </row>
    <row r="29" spans="1:11" ht="13.5" thickBot="1" x14ac:dyDescent="0.25">
      <c r="A29" s="15"/>
      <c r="B29" s="16" t="s">
        <v>10</v>
      </c>
      <c r="C29" s="17"/>
      <c r="D29" s="32"/>
      <c r="E29" s="18">
        <f t="shared" ref="E29:G29" si="3">SUM(E27:E28)</f>
        <v>1290431.3999999999</v>
      </c>
      <c r="F29" s="18">
        <f t="shared" si="3"/>
        <v>1290431.3999999999</v>
      </c>
      <c r="G29" s="18">
        <f t="shared" si="3"/>
        <v>0</v>
      </c>
      <c r="I29" s="11"/>
    </row>
    <row r="30" spans="1:11" ht="13.5" thickBot="1" x14ac:dyDescent="0.25">
      <c r="A30" s="19"/>
      <c r="B30" s="20"/>
      <c r="C30" s="21"/>
      <c r="D30" s="21"/>
      <c r="E30" s="22"/>
      <c r="F30" s="22"/>
      <c r="G30" s="22"/>
      <c r="I30" s="11"/>
    </row>
    <row r="31" spans="1:11" ht="15.75" thickBot="1" x14ac:dyDescent="0.3">
      <c r="A31" s="36" t="s">
        <v>23</v>
      </c>
      <c r="B31" s="4"/>
      <c r="C31" s="4"/>
      <c r="D31" s="4"/>
      <c r="E31" s="34"/>
      <c r="F31" s="34"/>
      <c r="G31" s="34"/>
      <c r="I31" s="11"/>
    </row>
    <row r="32" spans="1:11" ht="13.5" thickBot="1" x14ac:dyDescent="0.25">
      <c r="A32" s="35"/>
      <c r="B32" s="25" t="s">
        <v>9</v>
      </c>
      <c r="C32" s="26"/>
      <c r="D32" s="27"/>
      <c r="E32" s="28">
        <f>'05'!I63</f>
        <v>411712.2</v>
      </c>
      <c r="F32" s="28">
        <f>E32-G32</f>
        <v>411712.2</v>
      </c>
      <c r="G32" s="28">
        <v>0</v>
      </c>
      <c r="I32" s="11"/>
    </row>
    <row r="33" spans="1:11" ht="12.75" customHeight="1" thickBot="1" x14ac:dyDescent="0.25">
      <c r="A33" s="15"/>
      <c r="B33" s="16" t="s">
        <v>10</v>
      </c>
      <c r="C33" s="17"/>
      <c r="D33" s="17"/>
      <c r="E33" s="18">
        <f t="shared" ref="E33:G33" si="4">SUM(E32:E32)</f>
        <v>411712.2</v>
      </c>
      <c r="F33" s="18">
        <f t="shared" si="4"/>
        <v>411712.2</v>
      </c>
      <c r="G33" s="18">
        <f t="shared" si="4"/>
        <v>0</v>
      </c>
      <c r="I33" s="11"/>
    </row>
    <row r="34" spans="1:11" ht="13.5" thickBot="1" x14ac:dyDescent="0.25">
      <c r="A34" s="19"/>
      <c r="B34" s="20"/>
      <c r="C34" s="21"/>
      <c r="D34" s="21"/>
      <c r="E34" s="22"/>
      <c r="F34" s="22"/>
      <c r="G34" s="22"/>
      <c r="I34" s="11"/>
    </row>
    <row r="35" spans="1:11" ht="15.75" thickBot="1" x14ac:dyDescent="0.3">
      <c r="A35" s="37" t="s">
        <v>24</v>
      </c>
      <c r="B35" s="4"/>
      <c r="C35" s="4"/>
      <c r="D35" s="4"/>
      <c r="E35" s="24"/>
      <c r="F35" s="24"/>
      <c r="G35" s="24"/>
      <c r="I35" s="11"/>
    </row>
    <row r="36" spans="1:11" x14ac:dyDescent="0.2">
      <c r="A36" s="35"/>
      <c r="B36" s="38" t="s">
        <v>6</v>
      </c>
      <c r="C36" s="39"/>
      <c r="D36" s="40"/>
      <c r="E36" s="28">
        <f>'06'!I13</f>
        <v>280000</v>
      </c>
      <c r="F36" s="28">
        <f>E36-G36</f>
        <v>280000</v>
      </c>
      <c r="G36" s="28">
        <f>'[1]0 1'!K105</f>
        <v>0</v>
      </c>
      <c r="I36" s="11"/>
    </row>
    <row r="37" spans="1:11" x14ac:dyDescent="0.2">
      <c r="A37" s="41"/>
      <c r="B37" s="42" t="s">
        <v>14</v>
      </c>
      <c r="C37" s="43"/>
      <c r="D37" s="44"/>
      <c r="E37" s="45">
        <f>'06'!I49</f>
        <v>446060</v>
      </c>
      <c r="F37" s="45">
        <f>E37-G37</f>
        <v>446060</v>
      </c>
      <c r="G37" s="45">
        <v>0</v>
      </c>
      <c r="I37" s="11"/>
    </row>
    <row r="38" spans="1:11" ht="13.5" thickBot="1" x14ac:dyDescent="0.25">
      <c r="A38" s="41"/>
      <c r="B38" s="46" t="s">
        <v>22</v>
      </c>
      <c r="C38" s="47"/>
      <c r="D38" s="47"/>
      <c r="E38" s="48">
        <f>'06'!I55</f>
        <v>1125000</v>
      </c>
      <c r="F38" s="48">
        <f>E38-G38</f>
        <v>1125000</v>
      </c>
      <c r="G38" s="48">
        <v>0</v>
      </c>
      <c r="I38" s="11"/>
    </row>
    <row r="39" spans="1:11" ht="13.5" thickBot="1" x14ac:dyDescent="0.25">
      <c r="A39" s="15"/>
      <c r="B39" s="16" t="s">
        <v>10</v>
      </c>
      <c r="C39" s="17"/>
      <c r="D39" s="17"/>
      <c r="E39" s="18">
        <f>SUM(E36:E38)</f>
        <v>1851060</v>
      </c>
      <c r="F39" s="18">
        <f t="shared" ref="F39:G39" si="5">SUM(F36:F38)</f>
        <v>1851060</v>
      </c>
      <c r="G39" s="18">
        <f t="shared" si="5"/>
        <v>0</v>
      </c>
      <c r="I39" s="11"/>
    </row>
    <row r="40" spans="1:11" ht="13.5" thickBot="1" x14ac:dyDescent="0.25">
      <c r="A40" s="19"/>
      <c r="B40" s="20"/>
      <c r="C40" s="21"/>
      <c r="D40" s="21"/>
      <c r="E40" s="22"/>
      <c r="F40" s="22"/>
      <c r="G40" s="22"/>
      <c r="I40" s="11"/>
    </row>
    <row r="41" spans="1:11" ht="15.75" thickBot="1" x14ac:dyDescent="0.3">
      <c r="A41" s="49" t="s">
        <v>25</v>
      </c>
      <c r="B41" s="4"/>
      <c r="C41" s="4"/>
      <c r="D41" s="4"/>
      <c r="E41" s="24"/>
      <c r="F41" s="24"/>
      <c r="G41" s="24"/>
      <c r="I41" s="11"/>
    </row>
    <row r="42" spans="1:11" ht="13.5" thickBot="1" x14ac:dyDescent="0.25">
      <c r="A42" s="35"/>
      <c r="B42" s="25" t="s">
        <v>12</v>
      </c>
      <c r="C42" s="50"/>
      <c r="D42" s="51"/>
      <c r="E42" s="52">
        <f>'07'!I37</f>
        <v>412952.7</v>
      </c>
      <c r="F42" s="52">
        <f>E42-G42</f>
        <v>412952.7</v>
      </c>
      <c r="G42" s="52">
        <v>0</v>
      </c>
      <c r="I42" s="11"/>
    </row>
    <row r="43" spans="1:11" ht="13.5" thickBot="1" x14ac:dyDescent="0.25">
      <c r="A43" s="15"/>
      <c r="B43" s="16" t="s">
        <v>10</v>
      </c>
      <c r="C43" s="17"/>
      <c r="D43" s="17"/>
      <c r="E43" s="18">
        <f t="shared" ref="E43:G43" si="6">SUM(E42:E42)</f>
        <v>412952.7</v>
      </c>
      <c r="F43" s="18">
        <f t="shared" si="6"/>
        <v>412952.7</v>
      </c>
      <c r="G43" s="18">
        <f t="shared" si="6"/>
        <v>0</v>
      </c>
      <c r="I43" s="11"/>
    </row>
    <row r="44" spans="1:11" ht="13.5" thickBot="1" x14ac:dyDescent="0.25">
      <c r="A44" s="19"/>
      <c r="B44" s="20"/>
      <c r="C44" s="21"/>
      <c r="D44" s="21"/>
      <c r="E44" s="22"/>
      <c r="F44" s="22"/>
      <c r="G44" s="22"/>
      <c r="I44" s="11"/>
    </row>
    <row r="45" spans="1:11" ht="15.75" thickBot="1" x14ac:dyDescent="0.3">
      <c r="A45" s="53" t="s">
        <v>26</v>
      </c>
      <c r="B45" s="54"/>
      <c r="C45" s="54"/>
      <c r="D45" s="4"/>
      <c r="E45" s="24"/>
      <c r="F45" s="24"/>
      <c r="G45" s="24"/>
      <c r="I45" s="11"/>
    </row>
    <row r="46" spans="1:11" x14ac:dyDescent="0.2">
      <c r="A46" s="55"/>
      <c r="B46" s="38" t="s">
        <v>12</v>
      </c>
      <c r="C46" s="56"/>
      <c r="D46" s="57"/>
      <c r="E46" s="28">
        <f>'08'!I20</f>
        <v>20370.8</v>
      </c>
      <c r="F46" s="28">
        <f>E46-G46</f>
        <v>10000</v>
      </c>
      <c r="G46" s="28">
        <f>'08'!I12+'08'!I15+'08'!I18</f>
        <v>10370.799999999999</v>
      </c>
      <c r="I46" s="11">
        <f>'[1]08'!M97</f>
        <v>10370.799999999999</v>
      </c>
      <c r="J46" s="1" t="s">
        <v>13</v>
      </c>
      <c r="K46" s="1">
        <v>20</v>
      </c>
    </row>
    <row r="47" spans="1:11" x14ac:dyDescent="0.2">
      <c r="A47" s="58"/>
      <c r="B47" s="7" t="s">
        <v>8</v>
      </c>
      <c r="C47" s="8"/>
      <c r="D47" s="9"/>
      <c r="E47" s="10">
        <f>'08'!I26</f>
        <v>520000</v>
      </c>
      <c r="F47" s="10">
        <f>E47-G47</f>
        <v>520000</v>
      </c>
      <c r="G47" s="10">
        <v>0</v>
      </c>
      <c r="I47" s="11"/>
    </row>
    <row r="48" spans="1:11" x14ac:dyDescent="0.2">
      <c r="A48" s="6"/>
      <c r="B48" s="7" t="s">
        <v>14</v>
      </c>
      <c r="C48" s="59"/>
      <c r="D48" s="9"/>
      <c r="E48" s="10">
        <f>'08'!I32</f>
        <v>60500</v>
      </c>
      <c r="F48" s="10">
        <f>E48-G48</f>
        <v>60500</v>
      </c>
      <c r="G48" s="10">
        <v>0</v>
      </c>
      <c r="I48" s="11"/>
    </row>
    <row r="49" spans="1:11" ht="12.75" customHeight="1" x14ac:dyDescent="0.2">
      <c r="A49" s="6"/>
      <c r="B49" s="7" t="s">
        <v>22</v>
      </c>
      <c r="C49" s="60"/>
      <c r="D49" s="61"/>
      <c r="E49" s="10">
        <f>'08'!I48</f>
        <v>447000</v>
      </c>
      <c r="F49" s="10">
        <f>E49-G49</f>
        <v>447000</v>
      </c>
      <c r="G49" s="10">
        <v>0</v>
      </c>
      <c r="I49" s="11"/>
    </row>
    <row r="50" spans="1:11" ht="12.75" customHeight="1" thickBot="1" x14ac:dyDescent="0.25">
      <c r="A50" s="6"/>
      <c r="B50" s="62" t="s">
        <v>9</v>
      </c>
      <c r="C50" s="63"/>
      <c r="D50" s="64"/>
      <c r="E50" s="52">
        <f>'08'!I82</f>
        <v>339600</v>
      </c>
      <c r="F50" s="48">
        <f>E50-G50</f>
        <v>316000</v>
      </c>
      <c r="G50" s="52">
        <f>'08'!I73+'08'!I75</f>
        <v>23600</v>
      </c>
      <c r="I50" s="11">
        <f>'[1]08'!M98</f>
        <v>23600</v>
      </c>
      <c r="J50" s="1" t="s">
        <v>7</v>
      </c>
      <c r="K50" s="1">
        <v>12</v>
      </c>
    </row>
    <row r="51" spans="1:11" ht="13.5" thickBot="1" x14ac:dyDescent="0.25">
      <c r="A51" s="15"/>
      <c r="B51" s="65" t="s">
        <v>10</v>
      </c>
      <c r="C51" s="66"/>
      <c r="D51" s="66"/>
      <c r="E51" s="67">
        <f>SUM(E46:E50)</f>
        <v>1387470.8</v>
      </c>
      <c r="F51" s="18">
        <f>SUM(F46:F50)</f>
        <v>1353500</v>
      </c>
      <c r="G51" s="67">
        <f>SUM(G46:G50)</f>
        <v>33970.800000000003</v>
      </c>
      <c r="I51" s="11"/>
    </row>
    <row r="52" spans="1:11" ht="13.5" thickBot="1" x14ac:dyDescent="0.25">
      <c r="A52" s="19"/>
      <c r="B52" s="20"/>
      <c r="C52" s="21"/>
      <c r="D52" s="21"/>
      <c r="E52" s="22"/>
      <c r="F52" s="22"/>
      <c r="G52" s="22"/>
      <c r="I52" s="11"/>
    </row>
    <row r="53" spans="1:11" ht="15.75" thickBot="1" x14ac:dyDescent="0.3">
      <c r="A53" s="68" t="s">
        <v>27</v>
      </c>
      <c r="B53" s="4"/>
      <c r="C53" s="4"/>
      <c r="D53" s="4"/>
      <c r="E53" s="24"/>
      <c r="F53" s="24"/>
      <c r="G53" s="24"/>
      <c r="I53" s="11"/>
    </row>
    <row r="54" spans="1:11" ht="12.75" hidden="1" customHeight="1" thickBot="1" x14ac:dyDescent="0.25">
      <c r="A54" s="69"/>
      <c r="B54" s="70" t="s">
        <v>28</v>
      </c>
      <c r="C54" s="26"/>
      <c r="D54" s="26"/>
      <c r="E54" s="31"/>
      <c r="F54" s="31"/>
      <c r="G54" s="31"/>
      <c r="I54" s="11"/>
    </row>
    <row r="55" spans="1:11" x14ac:dyDescent="0.2">
      <c r="A55" s="71"/>
      <c r="B55" s="38" t="s">
        <v>29</v>
      </c>
      <c r="C55" s="50"/>
      <c r="D55" s="51"/>
      <c r="E55" s="28">
        <f>'09'!I41</f>
        <v>602388.9</v>
      </c>
      <c r="F55" s="48">
        <f t="shared" ref="F55:F56" si="7">E55-G55</f>
        <v>602388.9</v>
      </c>
      <c r="G55" s="28">
        <v>0</v>
      </c>
      <c r="I55" s="11"/>
    </row>
    <row r="56" spans="1:11" x14ac:dyDescent="0.2">
      <c r="A56" s="71"/>
      <c r="B56" s="7" t="s">
        <v>30</v>
      </c>
      <c r="C56" s="50"/>
      <c r="D56" s="50"/>
      <c r="E56" s="10">
        <f>'09'!I75</f>
        <v>127814.3</v>
      </c>
      <c r="F56" s="48">
        <f t="shared" si="7"/>
        <v>127814.3</v>
      </c>
      <c r="G56" s="10">
        <v>0</v>
      </c>
      <c r="I56" s="11"/>
    </row>
    <row r="57" spans="1:11" ht="13.5" thickBot="1" x14ac:dyDescent="0.25">
      <c r="A57" s="71"/>
      <c r="B57" s="62" t="s">
        <v>31</v>
      </c>
      <c r="C57" s="72"/>
      <c r="D57" s="72"/>
      <c r="E57" s="52">
        <f>'09'!I81</f>
        <v>400000</v>
      </c>
      <c r="F57" s="48">
        <f>E57-G57</f>
        <v>200000</v>
      </c>
      <c r="G57" s="52">
        <f>'09'!I80</f>
        <v>200000</v>
      </c>
      <c r="I57" s="11">
        <f>'[1]09'!M92</f>
        <v>200000</v>
      </c>
      <c r="J57" s="1" t="s">
        <v>32</v>
      </c>
      <c r="K57" s="1">
        <v>20</v>
      </c>
    </row>
    <row r="58" spans="1:11" ht="13.5" thickBot="1" x14ac:dyDescent="0.25">
      <c r="A58" s="15"/>
      <c r="B58" s="73" t="s">
        <v>10</v>
      </c>
      <c r="C58" s="17"/>
      <c r="D58" s="17"/>
      <c r="E58" s="18">
        <f t="shared" ref="E58:G58" si="8">SUM(E55:E57)</f>
        <v>1130203.2000000002</v>
      </c>
      <c r="F58" s="18">
        <f t="shared" si="8"/>
        <v>930203.20000000007</v>
      </c>
      <c r="G58" s="18">
        <f t="shared" si="8"/>
        <v>200000</v>
      </c>
      <c r="I58" s="11"/>
    </row>
    <row r="59" spans="1:11" ht="13.5" thickBot="1" x14ac:dyDescent="0.25">
      <c r="A59" s="19"/>
      <c r="B59" s="74"/>
      <c r="C59" s="75"/>
      <c r="D59" s="75"/>
      <c r="E59" s="76"/>
      <c r="F59" s="76"/>
      <c r="G59" s="76"/>
      <c r="I59" s="11"/>
    </row>
    <row r="60" spans="1:11" ht="15.75" thickBot="1" x14ac:dyDescent="0.3">
      <c r="A60" s="49" t="s">
        <v>33</v>
      </c>
      <c r="B60" s="4"/>
      <c r="C60" s="4"/>
      <c r="D60" s="4"/>
      <c r="E60" s="24"/>
      <c r="F60" s="24"/>
      <c r="G60" s="24"/>
      <c r="I60" s="11"/>
    </row>
    <row r="61" spans="1:11" ht="13.5" thickBot="1" x14ac:dyDescent="0.25">
      <c r="A61" s="35"/>
      <c r="B61" s="62" t="s">
        <v>31</v>
      </c>
      <c r="C61" s="26"/>
      <c r="D61" s="26"/>
      <c r="E61" s="28">
        <f>'10'!I23</f>
        <v>1865216</v>
      </c>
      <c r="F61" s="77">
        <f>E61-G61</f>
        <v>1865216</v>
      </c>
      <c r="G61" s="28">
        <v>0</v>
      </c>
      <c r="I61" s="11"/>
    </row>
    <row r="62" spans="1:11" ht="13.5" thickBot="1" x14ac:dyDescent="0.25">
      <c r="A62" s="15"/>
      <c r="B62" s="16" t="s">
        <v>10</v>
      </c>
      <c r="C62" s="17"/>
      <c r="D62" s="17"/>
      <c r="E62" s="18">
        <f t="shared" ref="E62:G62" si="9">SUM(E61)</f>
        <v>1865216</v>
      </c>
      <c r="F62" s="18">
        <f t="shared" si="9"/>
        <v>1865216</v>
      </c>
      <c r="G62" s="18">
        <f t="shared" si="9"/>
        <v>0</v>
      </c>
      <c r="I62" s="11"/>
    </row>
    <row r="63" spans="1:11" ht="13.5" thickBot="1" x14ac:dyDescent="0.25">
      <c r="A63" s="78"/>
      <c r="B63" s="79"/>
      <c r="C63" s="80"/>
      <c r="D63" s="80"/>
      <c r="E63" s="81"/>
      <c r="F63" s="81"/>
      <c r="G63" s="81"/>
      <c r="I63" s="11"/>
    </row>
    <row r="64" spans="1:11" ht="16.5" thickBot="1" x14ac:dyDescent="0.3">
      <c r="A64" s="82" t="s">
        <v>34</v>
      </c>
      <c r="B64" s="3"/>
      <c r="C64" s="3"/>
      <c r="D64" s="83"/>
      <c r="E64" s="84">
        <f>E13+E20+E24+E29+E33+E39+E43+E51+E58+E62</f>
        <v>21323075</v>
      </c>
      <c r="F64" s="84">
        <f>F13+F20+F24+F29+F33+F39+F43+F51+F58+F62</f>
        <v>20557416.199999999</v>
      </c>
      <c r="G64" s="84">
        <f>G13+G20+G24+G29+G33+G39+G43+G51+G58+G62</f>
        <v>765658.8</v>
      </c>
      <c r="I64" s="11">
        <f>SUM(I9:I62)</f>
        <v>3865658.8</v>
      </c>
      <c r="J64" s="1" t="s">
        <v>35</v>
      </c>
    </row>
    <row r="67" spans="9:9" x14ac:dyDescent="0.2">
      <c r="I67" s="11">
        <f>I64-I24</f>
        <v>765658.79999999981</v>
      </c>
    </row>
  </sheetData>
  <mergeCells count="7">
    <mergeCell ref="A2:G4"/>
    <mergeCell ref="A26:C26"/>
    <mergeCell ref="A6:G6"/>
    <mergeCell ref="A7:D8"/>
    <mergeCell ref="E7:E8"/>
    <mergeCell ref="F7:F8"/>
    <mergeCell ref="G7:G8"/>
  </mergeCells>
  <pageMargins left="0.27559055118110237" right="0.35433070866141736" top="0.43307086614173229" bottom="0.70866141732283472" header="0.51181102362204722" footer="0.51181102362204722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K83"/>
  <sheetViews>
    <sheetView showGridLines="0" zoomScaleNormal="100" zoomScaleSheetLayoutView="10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27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29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517</v>
      </c>
      <c r="C11" s="118" t="s">
        <v>596</v>
      </c>
      <c r="D11" s="119" t="s">
        <v>597</v>
      </c>
      <c r="E11" s="120">
        <v>1664877.7</v>
      </c>
      <c r="F11" s="121">
        <v>829852.52</v>
      </c>
      <c r="G11" s="120">
        <v>0</v>
      </c>
      <c r="H11" s="121">
        <v>50916.6</v>
      </c>
      <c r="I11" s="122">
        <v>35000</v>
      </c>
      <c r="J11" s="122">
        <f>E11-(F11+H11+I11)</f>
        <v>749108.58</v>
      </c>
      <c r="K11" s="96"/>
    </row>
    <row r="12" spans="1:11" x14ac:dyDescent="0.2">
      <c r="A12" s="85" t="s">
        <v>39</v>
      </c>
      <c r="B12" s="123"/>
      <c r="C12" s="124"/>
      <c r="D12" s="125" t="s">
        <v>65</v>
      </c>
      <c r="E12" s="126"/>
      <c r="F12" s="127"/>
      <c r="G12" s="126"/>
      <c r="H12" s="127"/>
      <c r="I12" s="128">
        <v>35000</v>
      </c>
      <c r="J12" s="128"/>
      <c r="K12" s="96"/>
    </row>
    <row r="13" spans="1:11" x14ac:dyDescent="0.2">
      <c r="A13" s="85" t="s">
        <v>39</v>
      </c>
      <c r="B13" s="117" t="s">
        <v>517</v>
      </c>
      <c r="C13" s="118" t="s">
        <v>598</v>
      </c>
      <c r="D13" s="119" t="s">
        <v>599</v>
      </c>
      <c r="E13" s="120">
        <v>830606.01</v>
      </c>
      <c r="F13" s="121">
        <v>276065.28000000003</v>
      </c>
      <c r="G13" s="120">
        <v>0</v>
      </c>
      <c r="H13" s="121">
        <v>26752.3</v>
      </c>
      <c r="I13" s="122">
        <v>28000</v>
      </c>
      <c r="J13" s="122">
        <f>E13-(F13+H13+I13)</f>
        <v>499788.43</v>
      </c>
      <c r="K13" s="96"/>
    </row>
    <row r="14" spans="1:11" x14ac:dyDescent="0.2">
      <c r="A14" s="85" t="s">
        <v>39</v>
      </c>
      <c r="B14" s="123"/>
      <c r="C14" s="124"/>
      <c r="D14" s="125" t="s">
        <v>65</v>
      </c>
      <c r="E14" s="126"/>
      <c r="F14" s="127"/>
      <c r="G14" s="126"/>
      <c r="H14" s="127"/>
      <c r="I14" s="128">
        <v>28000</v>
      </c>
      <c r="J14" s="128"/>
      <c r="K14" s="96"/>
    </row>
    <row r="15" spans="1:11" x14ac:dyDescent="0.2">
      <c r="A15" s="85" t="s">
        <v>39</v>
      </c>
      <c r="B15" s="117" t="s">
        <v>517</v>
      </c>
      <c r="C15" s="118" t="s">
        <v>600</v>
      </c>
      <c r="D15" s="119" t="s">
        <v>601</v>
      </c>
      <c r="E15" s="120">
        <v>756388.52</v>
      </c>
      <c r="F15" s="121">
        <v>526632.11</v>
      </c>
      <c r="G15" s="120">
        <v>0</v>
      </c>
      <c r="H15" s="121">
        <v>80130.2</v>
      </c>
      <c r="I15" s="122">
        <v>135000</v>
      </c>
      <c r="J15" s="122">
        <f>E15-(F15+H15+I15)</f>
        <v>14626.210000000079</v>
      </c>
      <c r="K15" s="96"/>
    </row>
    <row r="16" spans="1:11" x14ac:dyDescent="0.2">
      <c r="A16" s="85" t="s">
        <v>39</v>
      </c>
      <c r="B16" s="123"/>
      <c r="C16" s="124"/>
      <c r="D16" s="125" t="s">
        <v>65</v>
      </c>
      <c r="E16" s="126"/>
      <c r="F16" s="127"/>
      <c r="G16" s="126"/>
      <c r="H16" s="127"/>
      <c r="I16" s="128">
        <v>135000</v>
      </c>
      <c r="J16" s="128"/>
      <c r="K16" s="96"/>
    </row>
    <row r="17" spans="1:11" x14ac:dyDescent="0.2">
      <c r="A17" s="85" t="s">
        <v>39</v>
      </c>
      <c r="B17" s="117" t="s">
        <v>517</v>
      </c>
      <c r="C17" s="118" t="s">
        <v>602</v>
      </c>
      <c r="D17" s="119" t="s">
        <v>603</v>
      </c>
      <c r="E17" s="120">
        <v>547200</v>
      </c>
      <c r="F17" s="121">
        <v>65523.839999999997</v>
      </c>
      <c r="G17" s="120">
        <v>0</v>
      </c>
      <c r="H17" s="121">
        <v>8000</v>
      </c>
      <c r="I17" s="122">
        <v>9700</v>
      </c>
      <c r="J17" s="122">
        <f>E17-(F17+H17+I17)</f>
        <v>463976.16000000003</v>
      </c>
      <c r="K17" s="96"/>
    </row>
    <row r="18" spans="1:11" x14ac:dyDescent="0.2">
      <c r="A18" s="85" t="s">
        <v>39</v>
      </c>
      <c r="B18" s="123"/>
      <c r="C18" s="124"/>
      <c r="D18" s="125" t="s">
        <v>65</v>
      </c>
      <c r="E18" s="126"/>
      <c r="F18" s="127"/>
      <c r="G18" s="126"/>
      <c r="H18" s="127"/>
      <c r="I18" s="128">
        <v>9700</v>
      </c>
      <c r="J18" s="128"/>
      <c r="K18" s="96"/>
    </row>
    <row r="19" spans="1:11" x14ac:dyDescent="0.2">
      <c r="A19" s="85" t="s">
        <v>39</v>
      </c>
      <c r="B19" s="117" t="s">
        <v>517</v>
      </c>
      <c r="C19" s="118" t="s">
        <v>604</v>
      </c>
      <c r="D19" s="119" t="s">
        <v>605</v>
      </c>
      <c r="E19" s="120">
        <v>400960.6</v>
      </c>
      <c r="F19" s="121">
        <v>175264.01</v>
      </c>
      <c r="G19" s="120">
        <v>0</v>
      </c>
      <c r="H19" s="121">
        <v>24500</v>
      </c>
      <c r="I19" s="122">
        <v>11100</v>
      </c>
      <c r="J19" s="122">
        <f>E19-(F19+H19+I19)</f>
        <v>190096.58999999997</v>
      </c>
      <c r="K19" s="96"/>
    </row>
    <row r="20" spans="1:11" x14ac:dyDescent="0.2">
      <c r="A20" s="85" t="s">
        <v>39</v>
      </c>
      <c r="B20" s="123"/>
      <c r="C20" s="124"/>
      <c r="D20" s="125" t="s">
        <v>65</v>
      </c>
      <c r="E20" s="126"/>
      <c r="F20" s="127"/>
      <c r="G20" s="126"/>
      <c r="H20" s="127"/>
      <c r="I20" s="128">
        <v>11100</v>
      </c>
      <c r="J20" s="128"/>
      <c r="K20" s="96"/>
    </row>
    <row r="21" spans="1:11" x14ac:dyDescent="0.2">
      <c r="A21" s="85" t="s">
        <v>39</v>
      </c>
      <c r="B21" s="117" t="s">
        <v>517</v>
      </c>
      <c r="C21" s="118" t="s">
        <v>606</v>
      </c>
      <c r="D21" s="119" t="s">
        <v>607</v>
      </c>
      <c r="E21" s="120">
        <v>1103292.6000000001</v>
      </c>
      <c r="F21" s="121">
        <v>826453.51</v>
      </c>
      <c r="G21" s="120">
        <v>0</v>
      </c>
      <c r="H21" s="121">
        <v>102081.60000000001</v>
      </c>
      <c r="I21" s="122">
        <v>95000</v>
      </c>
      <c r="J21" s="122">
        <f>E21-(F21+H21+I21)</f>
        <v>79757.490000000107</v>
      </c>
      <c r="K21" s="96"/>
    </row>
    <row r="22" spans="1:11" x14ac:dyDescent="0.2">
      <c r="A22" s="85" t="s">
        <v>39</v>
      </c>
      <c r="B22" s="123"/>
      <c r="C22" s="124"/>
      <c r="D22" s="125" t="s">
        <v>65</v>
      </c>
      <c r="E22" s="126"/>
      <c r="F22" s="127"/>
      <c r="G22" s="126"/>
      <c r="H22" s="127"/>
      <c r="I22" s="128">
        <v>95000</v>
      </c>
      <c r="J22" s="128"/>
      <c r="K22" s="96"/>
    </row>
    <row r="23" spans="1:11" x14ac:dyDescent="0.2">
      <c r="A23" s="85" t="s">
        <v>39</v>
      </c>
      <c r="B23" s="117" t="s">
        <v>517</v>
      </c>
      <c r="C23" s="118" t="s">
        <v>608</v>
      </c>
      <c r="D23" s="119" t="s">
        <v>609</v>
      </c>
      <c r="E23" s="120">
        <v>1125775.8</v>
      </c>
      <c r="F23" s="121">
        <v>767539.92</v>
      </c>
      <c r="G23" s="120">
        <v>0</v>
      </c>
      <c r="H23" s="121">
        <v>102523.9</v>
      </c>
      <c r="I23" s="122">
        <v>162329</v>
      </c>
      <c r="J23" s="122">
        <f>E23-(F23+H23+I23)</f>
        <v>93382.979999999981</v>
      </c>
      <c r="K23" s="96"/>
    </row>
    <row r="24" spans="1:11" x14ac:dyDescent="0.2">
      <c r="A24" s="85" t="s">
        <v>39</v>
      </c>
      <c r="B24" s="123"/>
      <c r="C24" s="124"/>
      <c r="D24" s="125" t="s">
        <v>65</v>
      </c>
      <c r="E24" s="126"/>
      <c r="F24" s="127"/>
      <c r="G24" s="126"/>
      <c r="H24" s="127"/>
      <c r="I24" s="128">
        <v>162329</v>
      </c>
      <c r="J24" s="128"/>
      <c r="K24" s="96"/>
    </row>
    <row r="25" spans="1:11" x14ac:dyDescent="0.2">
      <c r="A25" s="85" t="s">
        <v>39</v>
      </c>
      <c r="B25" s="117" t="s">
        <v>517</v>
      </c>
      <c r="C25" s="118" t="s">
        <v>610</v>
      </c>
      <c r="D25" s="119" t="s">
        <v>611</v>
      </c>
      <c r="E25" s="120">
        <v>263000</v>
      </c>
      <c r="F25" s="121">
        <v>48878.15</v>
      </c>
      <c r="G25" s="120">
        <v>0</v>
      </c>
      <c r="H25" s="121">
        <v>5943.2</v>
      </c>
      <c r="I25" s="122">
        <v>9000</v>
      </c>
      <c r="J25" s="122">
        <f>E25-(F25+H25+I25)</f>
        <v>199178.65</v>
      </c>
      <c r="K25" s="96"/>
    </row>
    <row r="26" spans="1:11" x14ac:dyDescent="0.2">
      <c r="A26" s="85" t="s">
        <v>39</v>
      </c>
      <c r="B26" s="123"/>
      <c r="C26" s="124"/>
      <c r="D26" s="125" t="s">
        <v>65</v>
      </c>
      <c r="E26" s="126"/>
      <c r="F26" s="127"/>
      <c r="G26" s="126"/>
      <c r="H26" s="127"/>
      <c r="I26" s="128">
        <v>9000</v>
      </c>
      <c r="J26" s="128"/>
      <c r="K26" s="96"/>
    </row>
    <row r="27" spans="1:11" x14ac:dyDescent="0.2">
      <c r="A27" s="85" t="s">
        <v>39</v>
      </c>
      <c r="B27" s="117" t="s">
        <v>517</v>
      </c>
      <c r="C27" s="118" t="s">
        <v>612</v>
      </c>
      <c r="D27" s="119" t="s">
        <v>613</v>
      </c>
      <c r="E27" s="120">
        <v>246766.6</v>
      </c>
      <c r="F27" s="121">
        <v>93217.55</v>
      </c>
      <c r="G27" s="120">
        <v>0</v>
      </c>
      <c r="H27" s="121">
        <v>62285.599999999999</v>
      </c>
      <c r="I27" s="122">
        <v>10000</v>
      </c>
      <c r="J27" s="122">
        <f>E27-(F27+H27+I27)</f>
        <v>81263.450000000012</v>
      </c>
      <c r="K27" s="96"/>
    </row>
    <row r="28" spans="1:11" x14ac:dyDescent="0.2">
      <c r="A28" s="85" t="s">
        <v>39</v>
      </c>
      <c r="B28" s="123"/>
      <c r="C28" s="124"/>
      <c r="D28" s="125" t="s">
        <v>65</v>
      </c>
      <c r="E28" s="126"/>
      <c r="F28" s="127"/>
      <c r="G28" s="126"/>
      <c r="H28" s="127"/>
      <c r="I28" s="128">
        <v>10000</v>
      </c>
      <c r="J28" s="128"/>
      <c r="K28" s="96"/>
    </row>
    <row r="29" spans="1:11" x14ac:dyDescent="0.2">
      <c r="A29" s="85" t="s">
        <v>39</v>
      </c>
      <c r="B29" s="117" t="s">
        <v>517</v>
      </c>
      <c r="C29" s="118" t="s">
        <v>614</v>
      </c>
      <c r="D29" s="119" t="s">
        <v>615</v>
      </c>
      <c r="E29" s="120">
        <v>139966</v>
      </c>
      <c r="F29" s="121">
        <v>86053.07</v>
      </c>
      <c r="G29" s="120">
        <v>0</v>
      </c>
      <c r="H29" s="121">
        <v>22000</v>
      </c>
      <c r="I29" s="122">
        <v>13049</v>
      </c>
      <c r="J29" s="122">
        <f>E29-(F29+H29+I29)</f>
        <v>18863.929999999993</v>
      </c>
      <c r="K29" s="96"/>
    </row>
    <row r="30" spans="1:11" x14ac:dyDescent="0.2">
      <c r="A30" s="85" t="s">
        <v>39</v>
      </c>
      <c r="B30" s="123"/>
      <c r="C30" s="124"/>
      <c r="D30" s="125" t="s">
        <v>65</v>
      </c>
      <c r="E30" s="126"/>
      <c r="F30" s="127"/>
      <c r="G30" s="126"/>
      <c r="H30" s="127"/>
      <c r="I30" s="128">
        <v>13049</v>
      </c>
      <c r="J30" s="128"/>
      <c r="K30" s="96"/>
    </row>
    <row r="31" spans="1:11" x14ac:dyDescent="0.2">
      <c r="A31" s="85" t="s">
        <v>39</v>
      </c>
      <c r="B31" s="117" t="s">
        <v>517</v>
      </c>
      <c r="C31" s="118" t="s">
        <v>616</v>
      </c>
      <c r="D31" s="119" t="s">
        <v>617</v>
      </c>
      <c r="E31" s="120">
        <v>28350</v>
      </c>
      <c r="F31" s="121">
        <v>5306.87</v>
      </c>
      <c r="G31" s="120">
        <v>0</v>
      </c>
      <c r="H31" s="121">
        <v>2094.4</v>
      </c>
      <c r="I31" s="122">
        <v>2000</v>
      </c>
      <c r="J31" s="122">
        <f>E31-(F31+H31+I31)</f>
        <v>18948.73</v>
      </c>
      <c r="K31" s="96"/>
    </row>
    <row r="32" spans="1:11" x14ac:dyDescent="0.2">
      <c r="A32" s="85" t="s">
        <v>39</v>
      </c>
      <c r="B32" s="123"/>
      <c r="C32" s="124"/>
      <c r="D32" s="125" t="s">
        <v>65</v>
      </c>
      <c r="E32" s="126"/>
      <c r="F32" s="127"/>
      <c r="G32" s="126"/>
      <c r="H32" s="127"/>
      <c r="I32" s="128">
        <v>2000</v>
      </c>
      <c r="J32" s="128"/>
      <c r="K32" s="96"/>
    </row>
    <row r="33" spans="1:11" x14ac:dyDescent="0.2">
      <c r="A33" s="85" t="s">
        <v>39</v>
      </c>
      <c r="B33" s="117" t="s">
        <v>517</v>
      </c>
      <c r="C33" s="118" t="s">
        <v>618</v>
      </c>
      <c r="D33" s="119" t="s">
        <v>619</v>
      </c>
      <c r="E33" s="120">
        <v>81402.600000000006</v>
      </c>
      <c r="F33" s="121">
        <v>31319.99</v>
      </c>
      <c r="G33" s="120">
        <v>0</v>
      </c>
      <c r="H33" s="121">
        <v>13400</v>
      </c>
      <c r="I33" s="122">
        <v>12550.7</v>
      </c>
      <c r="J33" s="122">
        <f>E33-(F33+H33+I33)</f>
        <v>24131.910000000003</v>
      </c>
      <c r="K33" s="96"/>
    </row>
    <row r="34" spans="1:11" x14ac:dyDescent="0.2">
      <c r="A34" s="85" t="s">
        <v>39</v>
      </c>
      <c r="B34" s="123"/>
      <c r="C34" s="124"/>
      <c r="D34" s="125" t="s">
        <v>65</v>
      </c>
      <c r="E34" s="126"/>
      <c r="F34" s="127"/>
      <c r="G34" s="126"/>
      <c r="H34" s="127"/>
      <c r="I34" s="128">
        <v>12550.7</v>
      </c>
      <c r="J34" s="128"/>
      <c r="K34" s="96"/>
    </row>
    <row r="35" spans="1:11" x14ac:dyDescent="0.2">
      <c r="A35" s="85" t="s">
        <v>39</v>
      </c>
      <c r="B35" s="117" t="s">
        <v>517</v>
      </c>
      <c r="C35" s="118" t="s">
        <v>620</v>
      </c>
      <c r="D35" s="119" t="s">
        <v>621</v>
      </c>
      <c r="E35" s="120">
        <v>35256.400000000001</v>
      </c>
      <c r="F35" s="121">
        <v>13883.05</v>
      </c>
      <c r="G35" s="120">
        <v>0</v>
      </c>
      <c r="H35" s="121">
        <v>4000</v>
      </c>
      <c r="I35" s="122">
        <v>11583</v>
      </c>
      <c r="J35" s="122">
        <f>E35-(F35+H35+I35)</f>
        <v>5790.3500000000022</v>
      </c>
      <c r="K35" s="96"/>
    </row>
    <row r="36" spans="1:11" x14ac:dyDescent="0.2">
      <c r="A36" s="85" t="s">
        <v>39</v>
      </c>
      <c r="B36" s="123"/>
      <c r="C36" s="124"/>
      <c r="D36" s="125" t="s">
        <v>65</v>
      </c>
      <c r="E36" s="126"/>
      <c r="F36" s="127"/>
      <c r="G36" s="126"/>
      <c r="H36" s="127"/>
      <c r="I36" s="128">
        <v>11583</v>
      </c>
      <c r="J36" s="128"/>
      <c r="K36" s="96"/>
    </row>
    <row r="37" spans="1:11" x14ac:dyDescent="0.2">
      <c r="A37" s="85" t="s">
        <v>39</v>
      </c>
      <c r="B37" s="117" t="s">
        <v>517</v>
      </c>
      <c r="C37" s="118" t="s">
        <v>622</v>
      </c>
      <c r="D37" s="119" t="s">
        <v>623</v>
      </c>
      <c r="E37" s="120">
        <v>335174.44</v>
      </c>
      <c r="F37" s="121">
        <v>196782.07999999999</v>
      </c>
      <c r="G37" s="120">
        <v>0</v>
      </c>
      <c r="H37" s="121">
        <v>68417</v>
      </c>
      <c r="I37" s="122">
        <v>53077.2</v>
      </c>
      <c r="J37" s="122">
        <f>E37-(F37+H37+I37)</f>
        <v>16898.160000000033</v>
      </c>
      <c r="K37" s="96"/>
    </row>
    <row r="38" spans="1:11" x14ac:dyDescent="0.2">
      <c r="A38" s="85" t="s">
        <v>39</v>
      </c>
      <c r="B38" s="123"/>
      <c r="C38" s="124"/>
      <c r="D38" s="125" t="s">
        <v>65</v>
      </c>
      <c r="E38" s="126"/>
      <c r="F38" s="127"/>
      <c r="G38" s="126"/>
      <c r="H38" s="127"/>
      <c r="I38" s="128">
        <v>53077.2</v>
      </c>
      <c r="J38" s="128"/>
      <c r="K38" s="96"/>
    </row>
    <row r="39" spans="1:11" x14ac:dyDescent="0.2">
      <c r="A39" s="85" t="s">
        <v>39</v>
      </c>
      <c r="B39" s="117" t="s">
        <v>292</v>
      </c>
      <c r="C39" s="118" t="s">
        <v>624</v>
      </c>
      <c r="D39" s="119" t="s">
        <v>625</v>
      </c>
      <c r="E39" s="120">
        <v>25443</v>
      </c>
      <c r="F39" s="121">
        <v>0</v>
      </c>
      <c r="G39" s="120">
        <v>0</v>
      </c>
      <c r="H39" s="121">
        <v>20000</v>
      </c>
      <c r="I39" s="122">
        <v>15000</v>
      </c>
      <c r="J39" s="122">
        <f>E39-(F39+H39+I39)</f>
        <v>-9557</v>
      </c>
      <c r="K39" s="96"/>
    </row>
    <row r="40" spans="1:11" ht="13.5" thickBot="1" x14ac:dyDescent="0.25">
      <c r="A40" s="85" t="s">
        <v>39</v>
      </c>
      <c r="B40" s="123"/>
      <c r="C40" s="124"/>
      <c r="D40" s="125" t="s">
        <v>65</v>
      </c>
      <c r="E40" s="126"/>
      <c r="F40" s="127"/>
      <c r="G40" s="126"/>
      <c r="H40" s="127"/>
      <c r="I40" s="128">
        <v>15000</v>
      </c>
      <c r="J40" s="128"/>
      <c r="K40" s="96"/>
    </row>
    <row r="41" spans="1:11" ht="13.5" thickBot="1" x14ac:dyDescent="0.25">
      <c r="A41" s="85" t="s">
        <v>39</v>
      </c>
      <c r="B41" s="112" t="s">
        <v>626</v>
      </c>
      <c r="C41" s="113"/>
      <c r="D41" s="114"/>
      <c r="E41" s="115">
        <v>7584460.2800000003</v>
      </c>
      <c r="F41" s="116">
        <v>3942771.96</v>
      </c>
      <c r="G41" s="115">
        <v>0</v>
      </c>
      <c r="H41" s="116">
        <v>593044.80000000005</v>
      </c>
      <c r="I41" s="116">
        <v>602388.9</v>
      </c>
      <c r="J41" s="116">
        <v>2446254.62</v>
      </c>
      <c r="K41" s="96"/>
    </row>
    <row r="42" spans="1:11" ht="13.5" thickBot="1" x14ac:dyDescent="0.25">
      <c r="A42" s="85" t="s">
        <v>39</v>
      </c>
      <c r="B42" s="112" t="s">
        <v>30</v>
      </c>
      <c r="C42" s="113"/>
      <c r="D42" s="114"/>
      <c r="E42" s="115"/>
      <c r="F42" s="116"/>
      <c r="G42" s="115"/>
      <c r="H42" s="116"/>
      <c r="I42" s="116"/>
      <c r="J42" s="116"/>
      <c r="K42" s="96"/>
    </row>
    <row r="43" spans="1:11" x14ac:dyDescent="0.2">
      <c r="A43" s="85" t="s">
        <v>39</v>
      </c>
      <c r="B43" s="117" t="s">
        <v>627</v>
      </c>
      <c r="C43" s="118" t="s">
        <v>628</v>
      </c>
      <c r="D43" s="119" t="s">
        <v>629</v>
      </c>
      <c r="E43" s="120">
        <v>16000</v>
      </c>
      <c r="F43" s="121">
        <v>3513.86</v>
      </c>
      <c r="G43" s="120">
        <v>0</v>
      </c>
      <c r="H43" s="121">
        <v>2000</v>
      </c>
      <c r="I43" s="122">
        <v>6200</v>
      </c>
      <c r="J43" s="122">
        <f>E43-(F43+H43+I43)</f>
        <v>4286.1399999999994</v>
      </c>
      <c r="K43" s="96"/>
    </row>
    <row r="44" spans="1:11" x14ac:dyDescent="0.2">
      <c r="A44" s="85" t="s">
        <v>39</v>
      </c>
      <c r="B44" s="123"/>
      <c r="C44" s="124"/>
      <c r="D44" s="125" t="s">
        <v>65</v>
      </c>
      <c r="E44" s="126"/>
      <c r="F44" s="127"/>
      <c r="G44" s="126"/>
      <c r="H44" s="127"/>
      <c r="I44" s="128">
        <v>6200</v>
      </c>
      <c r="J44" s="128"/>
      <c r="K44" s="96"/>
    </row>
    <row r="45" spans="1:11" x14ac:dyDescent="0.2">
      <c r="A45" s="85" t="s">
        <v>39</v>
      </c>
      <c r="B45" s="117" t="s">
        <v>627</v>
      </c>
      <c r="C45" s="118" t="s">
        <v>630</v>
      </c>
      <c r="D45" s="119" t="s">
        <v>631</v>
      </c>
      <c r="E45" s="120">
        <v>3300</v>
      </c>
      <c r="F45" s="121">
        <v>616.99</v>
      </c>
      <c r="G45" s="120">
        <v>0</v>
      </c>
      <c r="H45" s="121">
        <v>500</v>
      </c>
      <c r="I45" s="122">
        <v>500</v>
      </c>
      <c r="J45" s="122">
        <f>E45-(F45+H45+I45)</f>
        <v>1683.01</v>
      </c>
      <c r="K45" s="96"/>
    </row>
    <row r="46" spans="1:11" x14ac:dyDescent="0.2">
      <c r="A46" s="85" t="s">
        <v>39</v>
      </c>
      <c r="B46" s="123"/>
      <c r="C46" s="124"/>
      <c r="D46" s="125" t="s">
        <v>65</v>
      </c>
      <c r="E46" s="126"/>
      <c r="F46" s="127"/>
      <c r="G46" s="126"/>
      <c r="H46" s="127"/>
      <c r="I46" s="128">
        <v>500</v>
      </c>
      <c r="J46" s="128"/>
      <c r="K46" s="96"/>
    </row>
    <row r="47" spans="1:11" x14ac:dyDescent="0.2">
      <c r="A47" s="85" t="s">
        <v>39</v>
      </c>
      <c r="B47" s="117" t="s">
        <v>627</v>
      </c>
      <c r="C47" s="118" t="s">
        <v>632</v>
      </c>
      <c r="D47" s="119" t="s">
        <v>633</v>
      </c>
      <c r="E47" s="120">
        <v>28000</v>
      </c>
      <c r="F47" s="121">
        <v>0</v>
      </c>
      <c r="G47" s="120">
        <v>0</v>
      </c>
      <c r="H47" s="121">
        <v>0</v>
      </c>
      <c r="I47" s="122">
        <v>1000</v>
      </c>
      <c r="J47" s="122">
        <f>E47-(F47+H47+I47)</f>
        <v>27000</v>
      </c>
      <c r="K47" s="96"/>
    </row>
    <row r="48" spans="1:11" x14ac:dyDescent="0.2">
      <c r="A48" s="85" t="s">
        <v>39</v>
      </c>
      <c r="B48" s="123"/>
      <c r="C48" s="124"/>
      <c r="D48" s="125" t="s">
        <v>65</v>
      </c>
      <c r="E48" s="126"/>
      <c r="F48" s="127"/>
      <c r="G48" s="126"/>
      <c r="H48" s="127"/>
      <c r="I48" s="128">
        <v>1000</v>
      </c>
      <c r="J48" s="128"/>
      <c r="K48" s="96"/>
    </row>
    <row r="49" spans="1:11" x14ac:dyDescent="0.2">
      <c r="A49" s="85" t="s">
        <v>39</v>
      </c>
      <c r="B49" s="117" t="s">
        <v>66</v>
      </c>
      <c r="C49" s="118" t="s">
        <v>634</v>
      </c>
      <c r="D49" s="119" t="s">
        <v>635</v>
      </c>
      <c r="E49" s="120">
        <v>677000</v>
      </c>
      <c r="F49" s="121">
        <v>676228.89</v>
      </c>
      <c r="G49" s="120">
        <v>0</v>
      </c>
      <c r="H49" s="121">
        <v>400</v>
      </c>
      <c r="I49" s="122">
        <v>371.1</v>
      </c>
      <c r="J49" s="122">
        <f>E49-(F49+H49+I49)</f>
        <v>1.0000000009313226E-2</v>
      </c>
      <c r="K49" s="96"/>
    </row>
    <row r="50" spans="1:11" x14ac:dyDescent="0.2">
      <c r="A50" s="85" t="s">
        <v>39</v>
      </c>
      <c r="B50" s="123"/>
      <c r="C50" s="124"/>
      <c r="D50" s="125" t="s">
        <v>65</v>
      </c>
      <c r="E50" s="126"/>
      <c r="F50" s="127"/>
      <c r="G50" s="126"/>
      <c r="H50" s="127"/>
      <c r="I50" s="128">
        <v>371.1</v>
      </c>
      <c r="J50" s="128"/>
      <c r="K50" s="96"/>
    </row>
    <row r="51" spans="1:11" x14ac:dyDescent="0.2">
      <c r="A51" s="85" t="s">
        <v>39</v>
      </c>
      <c r="B51" s="117" t="s">
        <v>636</v>
      </c>
      <c r="C51" s="118" t="s">
        <v>637</v>
      </c>
      <c r="D51" s="119" t="s">
        <v>638</v>
      </c>
      <c r="E51" s="120">
        <v>158725.56</v>
      </c>
      <c r="F51" s="121">
        <v>114882.02</v>
      </c>
      <c r="G51" s="120">
        <v>0</v>
      </c>
      <c r="H51" s="121">
        <v>2000</v>
      </c>
      <c r="I51" s="122">
        <v>2000</v>
      </c>
      <c r="J51" s="122">
        <f>E51-(F51+H51+I51)</f>
        <v>39843.539999999994</v>
      </c>
      <c r="K51" s="96"/>
    </row>
    <row r="52" spans="1:11" x14ac:dyDescent="0.2">
      <c r="A52" s="85" t="s">
        <v>39</v>
      </c>
      <c r="B52" s="123"/>
      <c r="C52" s="124"/>
      <c r="D52" s="125" t="s">
        <v>65</v>
      </c>
      <c r="E52" s="126"/>
      <c r="F52" s="127"/>
      <c r="G52" s="126"/>
      <c r="H52" s="127"/>
      <c r="I52" s="128">
        <v>2000</v>
      </c>
      <c r="J52" s="128"/>
      <c r="K52" s="96"/>
    </row>
    <row r="53" spans="1:11" x14ac:dyDescent="0.2">
      <c r="A53" s="85" t="s">
        <v>39</v>
      </c>
      <c r="B53" s="117" t="s">
        <v>636</v>
      </c>
      <c r="C53" s="118" t="s">
        <v>639</v>
      </c>
      <c r="D53" s="119" t="s">
        <v>640</v>
      </c>
      <c r="E53" s="120">
        <v>69121.75</v>
      </c>
      <c r="F53" s="121">
        <v>60002.39</v>
      </c>
      <c r="G53" s="120">
        <v>0</v>
      </c>
      <c r="H53" s="121">
        <v>5110</v>
      </c>
      <c r="I53" s="122">
        <v>2000.2</v>
      </c>
      <c r="J53" s="122">
        <f>E53-(F53+H53+I53)</f>
        <v>2009.1600000000035</v>
      </c>
      <c r="K53" s="96"/>
    </row>
    <row r="54" spans="1:11" x14ac:dyDescent="0.2">
      <c r="A54" s="85" t="s">
        <v>39</v>
      </c>
      <c r="B54" s="123"/>
      <c r="C54" s="124"/>
      <c r="D54" s="125" t="s">
        <v>65</v>
      </c>
      <c r="E54" s="126"/>
      <c r="F54" s="127"/>
      <c r="G54" s="126"/>
      <c r="H54" s="127"/>
      <c r="I54" s="128">
        <v>2000.2</v>
      </c>
      <c r="J54" s="128"/>
      <c r="K54" s="96"/>
    </row>
    <row r="55" spans="1:11" x14ac:dyDescent="0.2">
      <c r="A55" s="85" t="s">
        <v>39</v>
      </c>
      <c r="B55" s="117" t="s">
        <v>636</v>
      </c>
      <c r="C55" s="118" t="s">
        <v>641</v>
      </c>
      <c r="D55" s="119" t="s">
        <v>642</v>
      </c>
      <c r="E55" s="120">
        <v>43425.94</v>
      </c>
      <c r="F55" s="121">
        <v>17121.89</v>
      </c>
      <c r="G55" s="120">
        <v>0</v>
      </c>
      <c r="H55" s="121">
        <v>253</v>
      </c>
      <c r="I55" s="122">
        <v>300</v>
      </c>
      <c r="J55" s="122">
        <f>E55-(F55+H55+I55)</f>
        <v>25751.050000000003</v>
      </c>
      <c r="K55" s="96"/>
    </row>
    <row r="56" spans="1:11" x14ac:dyDescent="0.2">
      <c r="A56" s="85" t="s">
        <v>39</v>
      </c>
      <c r="B56" s="123"/>
      <c r="C56" s="124"/>
      <c r="D56" s="125" t="s">
        <v>65</v>
      </c>
      <c r="E56" s="126"/>
      <c r="F56" s="127"/>
      <c r="G56" s="126"/>
      <c r="H56" s="127"/>
      <c r="I56" s="128">
        <v>300</v>
      </c>
      <c r="J56" s="128"/>
      <c r="K56" s="96"/>
    </row>
    <row r="57" spans="1:11" x14ac:dyDescent="0.2">
      <c r="A57" s="85" t="s">
        <v>39</v>
      </c>
      <c r="B57" s="117" t="s">
        <v>636</v>
      </c>
      <c r="C57" s="118" t="s">
        <v>643</v>
      </c>
      <c r="D57" s="119" t="s">
        <v>644</v>
      </c>
      <c r="E57" s="120">
        <v>214166.6</v>
      </c>
      <c r="F57" s="121">
        <v>124925.85</v>
      </c>
      <c r="G57" s="120">
        <v>0</v>
      </c>
      <c r="H57" s="121">
        <v>38320</v>
      </c>
      <c r="I57" s="122">
        <v>14520</v>
      </c>
      <c r="J57" s="122">
        <f>E57-(F57+H57+I57)</f>
        <v>36400.75</v>
      </c>
      <c r="K57" s="96"/>
    </row>
    <row r="58" spans="1:11" x14ac:dyDescent="0.2">
      <c r="A58" s="85" t="s">
        <v>39</v>
      </c>
      <c r="B58" s="123"/>
      <c r="C58" s="124"/>
      <c r="D58" s="125" t="s">
        <v>65</v>
      </c>
      <c r="E58" s="126"/>
      <c r="F58" s="127"/>
      <c r="G58" s="126"/>
      <c r="H58" s="127"/>
      <c r="I58" s="128">
        <v>14520</v>
      </c>
      <c r="J58" s="128"/>
      <c r="K58" s="96"/>
    </row>
    <row r="59" spans="1:11" x14ac:dyDescent="0.2">
      <c r="A59" s="85" t="s">
        <v>39</v>
      </c>
      <c r="B59" s="117" t="s">
        <v>636</v>
      </c>
      <c r="C59" s="118" t="s">
        <v>645</v>
      </c>
      <c r="D59" s="119" t="s">
        <v>646</v>
      </c>
      <c r="E59" s="120">
        <v>58418.7</v>
      </c>
      <c r="F59" s="121">
        <v>38160.839999999997</v>
      </c>
      <c r="G59" s="120">
        <v>0</v>
      </c>
      <c r="H59" s="121">
        <v>3556</v>
      </c>
      <c r="I59" s="122">
        <v>3556</v>
      </c>
      <c r="J59" s="122">
        <f>E59-(F59+H59+I59)</f>
        <v>13145.86</v>
      </c>
      <c r="K59" s="96"/>
    </row>
    <row r="60" spans="1:11" x14ac:dyDescent="0.2">
      <c r="A60" s="85" t="s">
        <v>39</v>
      </c>
      <c r="B60" s="123"/>
      <c r="C60" s="124"/>
      <c r="D60" s="125" t="s">
        <v>65</v>
      </c>
      <c r="E60" s="126"/>
      <c r="F60" s="127"/>
      <c r="G60" s="126"/>
      <c r="H60" s="127"/>
      <c r="I60" s="128">
        <v>3556</v>
      </c>
      <c r="J60" s="128"/>
      <c r="K60" s="96"/>
    </row>
    <row r="61" spans="1:11" x14ac:dyDescent="0.2">
      <c r="A61" s="85" t="s">
        <v>39</v>
      </c>
      <c r="B61" s="117" t="s">
        <v>636</v>
      </c>
      <c r="C61" s="118" t="s">
        <v>647</v>
      </c>
      <c r="D61" s="119" t="s">
        <v>648</v>
      </c>
      <c r="E61" s="120">
        <v>2557.3000000000002</v>
      </c>
      <c r="F61" s="121">
        <v>1990.87</v>
      </c>
      <c r="G61" s="120">
        <v>0</v>
      </c>
      <c r="H61" s="121">
        <v>500</v>
      </c>
      <c r="I61" s="122">
        <v>800</v>
      </c>
      <c r="J61" s="122">
        <f>E61-(F61+H61+I61)</f>
        <v>-733.56999999999971</v>
      </c>
      <c r="K61" s="96"/>
    </row>
    <row r="62" spans="1:11" x14ac:dyDescent="0.2">
      <c r="A62" s="85" t="s">
        <v>39</v>
      </c>
      <c r="B62" s="123"/>
      <c r="C62" s="124"/>
      <c r="D62" s="125" t="s">
        <v>65</v>
      </c>
      <c r="E62" s="126"/>
      <c r="F62" s="127"/>
      <c r="G62" s="126"/>
      <c r="H62" s="127"/>
      <c r="I62" s="128">
        <v>800</v>
      </c>
      <c r="J62" s="128"/>
      <c r="K62" s="96"/>
    </row>
    <row r="63" spans="1:11" x14ac:dyDescent="0.2">
      <c r="A63" s="85" t="s">
        <v>39</v>
      </c>
      <c r="B63" s="117" t="s">
        <v>636</v>
      </c>
      <c r="C63" s="118" t="s">
        <v>649</v>
      </c>
      <c r="D63" s="119" t="s">
        <v>650</v>
      </c>
      <c r="E63" s="120">
        <v>92239</v>
      </c>
      <c r="F63" s="121">
        <v>40522.19</v>
      </c>
      <c r="G63" s="120">
        <v>0</v>
      </c>
      <c r="H63" s="121">
        <v>12000</v>
      </c>
      <c r="I63" s="122">
        <v>12000</v>
      </c>
      <c r="J63" s="122">
        <f>E63-(F63+H63+I63)</f>
        <v>27716.809999999998</v>
      </c>
      <c r="K63" s="96"/>
    </row>
    <row r="64" spans="1:11" x14ac:dyDescent="0.2">
      <c r="A64" s="85" t="s">
        <v>39</v>
      </c>
      <c r="B64" s="123"/>
      <c r="C64" s="124"/>
      <c r="D64" s="125" t="s">
        <v>65</v>
      </c>
      <c r="E64" s="126"/>
      <c r="F64" s="127"/>
      <c r="G64" s="126"/>
      <c r="H64" s="127"/>
      <c r="I64" s="128">
        <v>12000</v>
      </c>
      <c r="J64" s="128"/>
      <c r="K64" s="96"/>
    </row>
    <row r="65" spans="1:11" x14ac:dyDescent="0.2">
      <c r="A65" s="85" t="s">
        <v>39</v>
      </c>
      <c r="B65" s="117" t="s">
        <v>636</v>
      </c>
      <c r="C65" s="118" t="s">
        <v>651</v>
      </c>
      <c r="D65" s="119" t="s">
        <v>652</v>
      </c>
      <c r="E65" s="120">
        <v>163708</v>
      </c>
      <c r="F65" s="121">
        <v>98634.9</v>
      </c>
      <c r="G65" s="120">
        <v>0</v>
      </c>
      <c r="H65" s="121">
        <v>51616</v>
      </c>
      <c r="I65" s="122">
        <v>35000</v>
      </c>
      <c r="J65" s="122">
        <f>E65-(F65+H65+I65)</f>
        <v>-21542.899999999994</v>
      </c>
      <c r="K65" s="96"/>
    </row>
    <row r="66" spans="1:11" x14ac:dyDescent="0.2">
      <c r="A66" s="85" t="s">
        <v>39</v>
      </c>
      <c r="B66" s="123"/>
      <c r="C66" s="124"/>
      <c r="D66" s="125" t="s">
        <v>65</v>
      </c>
      <c r="E66" s="126"/>
      <c r="F66" s="127"/>
      <c r="G66" s="126"/>
      <c r="H66" s="127"/>
      <c r="I66" s="128">
        <v>35000</v>
      </c>
      <c r="J66" s="128"/>
      <c r="K66" s="96"/>
    </row>
    <row r="67" spans="1:11" x14ac:dyDescent="0.2">
      <c r="A67" s="85" t="s">
        <v>39</v>
      </c>
      <c r="B67" s="117" t="s">
        <v>636</v>
      </c>
      <c r="C67" s="118" t="s">
        <v>653</v>
      </c>
      <c r="D67" s="119" t="s">
        <v>654</v>
      </c>
      <c r="E67" s="120">
        <v>36311.300000000003</v>
      </c>
      <c r="F67" s="121">
        <v>1188.1099999999999</v>
      </c>
      <c r="G67" s="120">
        <v>0</v>
      </c>
      <c r="H67" s="121">
        <v>35228</v>
      </c>
      <c r="I67" s="122">
        <v>1100</v>
      </c>
      <c r="J67" s="122">
        <f>E67-(F67+H67+I67)</f>
        <v>-1204.8099999999977</v>
      </c>
      <c r="K67" s="96"/>
    </row>
    <row r="68" spans="1:11" x14ac:dyDescent="0.2">
      <c r="A68" s="85" t="s">
        <v>39</v>
      </c>
      <c r="B68" s="123"/>
      <c r="C68" s="124"/>
      <c r="D68" s="125" t="s">
        <v>65</v>
      </c>
      <c r="E68" s="126"/>
      <c r="F68" s="127"/>
      <c r="G68" s="126"/>
      <c r="H68" s="127"/>
      <c r="I68" s="128">
        <v>1100</v>
      </c>
      <c r="J68" s="128"/>
      <c r="K68" s="96"/>
    </row>
    <row r="69" spans="1:11" x14ac:dyDescent="0.2">
      <c r="A69" s="85" t="s">
        <v>39</v>
      </c>
      <c r="B69" s="117" t="s">
        <v>636</v>
      </c>
      <c r="C69" s="118" t="s">
        <v>655</v>
      </c>
      <c r="D69" s="119" t="s">
        <v>656</v>
      </c>
      <c r="E69" s="120">
        <v>36300</v>
      </c>
      <c r="F69" s="121">
        <v>0</v>
      </c>
      <c r="G69" s="120">
        <v>0</v>
      </c>
      <c r="H69" s="121">
        <v>32000</v>
      </c>
      <c r="I69" s="122">
        <v>467</v>
      </c>
      <c r="J69" s="122">
        <f>E69-(F69+H69+I69)</f>
        <v>3833</v>
      </c>
      <c r="K69" s="96"/>
    </row>
    <row r="70" spans="1:11" x14ac:dyDescent="0.2">
      <c r="A70" s="85" t="s">
        <v>39</v>
      </c>
      <c r="B70" s="123"/>
      <c r="C70" s="124"/>
      <c r="D70" s="125" t="s">
        <v>65</v>
      </c>
      <c r="E70" s="126"/>
      <c r="F70" s="127"/>
      <c r="G70" s="126"/>
      <c r="H70" s="127"/>
      <c r="I70" s="128">
        <v>467</v>
      </c>
      <c r="J70" s="128"/>
      <c r="K70" s="96"/>
    </row>
    <row r="71" spans="1:11" x14ac:dyDescent="0.2">
      <c r="A71" s="85" t="s">
        <v>39</v>
      </c>
      <c r="B71" s="117" t="s">
        <v>636</v>
      </c>
      <c r="C71" s="118" t="s">
        <v>657</v>
      </c>
      <c r="D71" s="119" t="s">
        <v>658</v>
      </c>
      <c r="E71" s="120">
        <v>10000</v>
      </c>
      <c r="F71" s="121">
        <v>0</v>
      </c>
      <c r="G71" s="120">
        <v>0</v>
      </c>
      <c r="H71" s="121">
        <v>0</v>
      </c>
      <c r="I71" s="122">
        <v>10000</v>
      </c>
      <c r="J71" s="122">
        <f>E71-(F71+H71+I71)</f>
        <v>0</v>
      </c>
      <c r="K71" s="96"/>
    </row>
    <row r="72" spans="1:11" x14ac:dyDescent="0.2">
      <c r="A72" s="85" t="s">
        <v>39</v>
      </c>
      <c r="B72" s="123"/>
      <c r="C72" s="124"/>
      <c r="D72" s="125" t="s">
        <v>65</v>
      </c>
      <c r="E72" s="126"/>
      <c r="F72" s="127"/>
      <c r="G72" s="126"/>
      <c r="H72" s="127"/>
      <c r="I72" s="128">
        <v>10000</v>
      </c>
      <c r="J72" s="128"/>
      <c r="K72" s="96"/>
    </row>
    <row r="73" spans="1:11" x14ac:dyDescent="0.2">
      <c r="A73" s="85" t="s">
        <v>39</v>
      </c>
      <c r="B73" s="117" t="s">
        <v>636</v>
      </c>
      <c r="C73" s="118" t="s">
        <v>659</v>
      </c>
      <c r="D73" s="119" t="s">
        <v>660</v>
      </c>
      <c r="E73" s="120">
        <v>38000</v>
      </c>
      <c r="F73" s="121">
        <v>0</v>
      </c>
      <c r="G73" s="120">
        <v>0</v>
      </c>
      <c r="H73" s="121">
        <v>0</v>
      </c>
      <c r="I73" s="122">
        <v>38000</v>
      </c>
      <c r="J73" s="122">
        <f>E73-(F73+H73+I73)</f>
        <v>0</v>
      </c>
      <c r="K73" s="96"/>
    </row>
    <row r="74" spans="1:11" ht="13.5" thickBot="1" x14ac:dyDescent="0.25">
      <c r="A74" s="85" t="s">
        <v>39</v>
      </c>
      <c r="B74" s="123"/>
      <c r="C74" s="124"/>
      <c r="D74" s="125" t="s">
        <v>65</v>
      </c>
      <c r="E74" s="126"/>
      <c r="F74" s="127"/>
      <c r="G74" s="126"/>
      <c r="H74" s="127"/>
      <c r="I74" s="128">
        <v>38000</v>
      </c>
      <c r="J74" s="128"/>
      <c r="K74" s="96"/>
    </row>
    <row r="75" spans="1:11" ht="13.5" thickBot="1" x14ac:dyDescent="0.25">
      <c r="A75" s="85" t="s">
        <v>39</v>
      </c>
      <c r="B75" s="112" t="s">
        <v>661</v>
      </c>
      <c r="C75" s="113"/>
      <c r="D75" s="114"/>
      <c r="E75" s="115">
        <v>1647274.15</v>
      </c>
      <c r="F75" s="116">
        <v>1177788.81</v>
      </c>
      <c r="G75" s="115">
        <v>0</v>
      </c>
      <c r="H75" s="116">
        <v>183483</v>
      </c>
      <c r="I75" s="116">
        <v>127814.3</v>
      </c>
      <c r="J75" s="116">
        <v>158188.04</v>
      </c>
      <c r="K75" s="96"/>
    </row>
    <row r="76" spans="1:11" ht="13.5" thickBot="1" x14ac:dyDescent="0.25">
      <c r="A76" s="85" t="s">
        <v>39</v>
      </c>
      <c r="B76" s="112" t="s">
        <v>31</v>
      </c>
      <c r="C76" s="113"/>
      <c r="D76" s="114"/>
      <c r="E76" s="115"/>
      <c r="F76" s="116"/>
      <c r="G76" s="115"/>
      <c r="H76" s="116"/>
      <c r="I76" s="116"/>
      <c r="J76" s="116"/>
      <c r="K76" s="96"/>
    </row>
    <row r="77" spans="1:11" x14ac:dyDescent="0.2">
      <c r="A77" s="85" t="s">
        <v>39</v>
      </c>
      <c r="B77" s="117" t="s">
        <v>662</v>
      </c>
      <c r="C77" s="118" t="s">
        <v>663</v>
      </c>
      <c r="D77" s="119" t="s">
        <v>664</v>
      </c>
      <c r="E77" s="120">
        <v>2503062.7000000002</v>
      </c>
      <c r="F77" s="121">
        <v>0</v>
      </c>
      <c r="G77" s="120">
        <v>800000</v>
      </c>
      <c r="H77" s="121">
        <v>516568.1</v>
      </c>
      <c r="I77" s="122">
        <v>200000</v>
      </c>
      <c r="J77" s="122">
        <f>E77-(F77+H77+I77)</f>
        <v>1786494.6</v>
      </c>
      <c r="K77" s="96"/>
    </row>
    <row r="78" spans="1:11" x14ac:dyDescent="0.2">
      <c r="A78" s="85" t="s">
        <v>39</v>
      </c>
      <c r="B78" s="123"/>
      <c r="C78" s="124"/>
      <c r="D78" s="125" t="s">
        <v>65</v>
      </c>
      <c r="E78" s="126"/>
      <c r="F78" s="127"/>
      <c r="G78" s="126"/>
      <c r="H78" s="127"/>
      <c r="I78" s="128">
        <v>200000</v>
      </c>
      <c r="J78" s="128"/>
      <c r="K78" s="96"/>
    </row>
    <row r="79" spans="1:11" x14ac:dyDescent="0.2">
      <c r="A79" s="85" t="s">
        <v>39</v>
      </c>
      <c r="B79" s="117" t="s">
        <v>662</v>
      </c>
      <c r="C79" s="118" t="s">
        <v>665</v>
      </c>
      <c r="D79" s="119" t="s">
        <v>666</v>
      </c>
      <c r="E79" s="120">
        <v>2000000</v>
      </c>
      <c r="F79" s="121">
        <v>0</v>
      </c>
      <c r="G79" s="120">
        <v>600000</v>
      </c>
      <c r="H79" s="121">
        <v>443402.8</v>
      </c>
      <c r="I79" s="122">
        <v>200000</v>
      </c>
      <c r="J79" s="122">
        <f>E79-(F79+H79+I79)</f>
        <v>1356597.2</v>
      </c>
      <c r="K79" s="96"/>
    </row>
    <row r="80" spans="1:11" ht="13.5" thickBot="1" x14ac:dyDescent="0.25">
      <c r="A80" s="85" t="s">
        <v>39</v>
      </c>
      <c r="B80" s="123"/>
      <c r="C80" s="124"/>
      <c r="D80" s="125" t="s">
        <v>65</v>
      </c>
      <c r="E80" s="126"/>
      <c r="F80" s="127"/>
      <c r="G80" s="126"/>
      <c r="H80" s="127"/>
      <c r="I80" s="128">
        <v>200000</v>
      </c>
      <c r="J80" s="128"/>
      <c r="K80" s="96"/>
    </row>
    <row r="81" spans="1:11" ht="13.5" thickBot="1" x14ac:dyDescent="0.25">
      <c r="A81" s="85" t="s">
        <v>39</v>
      </c>
      <c r="B81" s="112" t="s">
        <v>667</v>
      </c>
      <c r="C81" s="113"/>
      <c r="D81" s="114"/>
      <c r="E81" s="115">
        <v>4503062.7</v>
      </c>
      <c r="F81" s="116">
        <v>0</v>
      </c>
      <c r="G81" s="115">
        <v>1400000</v>
      </c>
      <c r="H81" s="116">
        <v>959970.9</v>
      </c>
      <c r="I81" s="116">
        <v>400000</v>
      </c>
      <c r="J81" s="116">
        <v>3143091.8</v>
      </c>
      <c r="K81" s="96"/>
    </row>
    <row r="82" spans="1:11" ht="13.5" thickBot="1" x14ac:dyDescent="0.25">
      <c r="A82" s="85" t="s">
        <v>39</v>
      </c>
      <c r="B82" s="129"/>
      <c r="C82" s="130"/>
      <c r="D82" s="131" t="s">
        <v>122</v>
      </c>
      <c r="E82" s="132">
        <f>SUM(E10:E81)/2</f>
        <v>13734797.125</v>
      </c>
      <c r="F82" s="133">
        <f>SUM(F10:F81)/2</f>
        <v>5120560.76</v>
      </c>
      <c r="G82" s="132">
        <f>SUM(G10:G81)/2</f>
        <v>1400000</v>
      </c>
      <c r="H82" s="134">
        <f>SUM(H10:H81)/2</f>
        <v>1736498.7</v>
      </c>
      <c r="I82" s="134">
        <f>SUM(I10:I81)/3</f>
        <v>1130203.2</v>
      </c>
      <c r="J82" s="134">
        <f>E82-(F82+H82+I82)</f>
        <v>5747534.4649999999</v>
      </c>
      <c r="K82" s="135"/>
    </row>
    <row r="83" spans="1:11" x14ac:dyDescent="0.2">
      <c r="A83" s="85" t="s">
        <v>39</v>
      </c>
      <c r="C83" s="97"/>
      <c r="E83" s="96"/>
      <c r="F83" s="96"/>
      <c r="G83" s="96"/>
      <c r="H83" s="96"/>
      <c r="I83" s="96"/>
      <c r="J83" s="96"/>
      <c r="K83" s="96"/>
    </row>
  </sheetData>
  <mergeCells count="2">
    <mergeCell ref="E7:F7"/>
    <mergeCell ref="G7:H7"/>
  </mergeCells>
  <pageMargins left="0.78740157480314965" right="0.78740157480314965" top="0.82677165354330717" bottom="0.59055118110236227" header="0.51181102362204722" footer="0.51181102362204722"/>
  <pageSetup paperSize="9" scale="77" fitToHeight="3" orientation="landscape" r:id="rId1"/>
  <headerFooter alignWithMargins="0"/>
  <rowBreaks count="1" manualBreakCount="1">
    <brk id="4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K25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33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31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668</v>
      </c>
      <c r="C11" s="118" t="s">
        <v>669</v>
      </c>
      <c r="D11" s="119" t="s">
        <v>670</v>
      </c>
      <c r="E11" s="120">
        <v>500000</v>
      </c>
      <c r="F11" s="121">
        <v>0</v>
      </c>
      <c r="G11" s="120">
        <v>500000</v>
      </c>
      <c r="H11" s="121">
        <v>15898.7</v>
      </c>
      <c r="I11" s="122">
        <v>500000</v>
      </c>
      <c r="J11" s="122">
        <f>E11-(F11+H11+I11)</f>
        <v>-15898.700000000012</v>
      </c>
      <c r="K11" s="96"/>
    </row>
    <row r="12" spans="1:11" x14ac:dyDescent="0.2">
      <c r="A12" s="85" t="s">
        <v>39</v>
      </c>
      <c r="B12" s="123"/>
      <c r="C12" s="124"/>
      <c r="D12" s="125" t="s">
        <v>65</v>
      </c>
      <c r="E12" s="126"/>
      <c r="F12" s="127"/>
      <c r="G12" s="126"/>
      <c r="H12" s="127"/>
      <c r="I12" s="128">
        <v>500000</v>
      </c>
      <c r="J12" s="128"/>
      <c r="K12" s="96"/>
    </row>
    <row r="13" spans="1:11" x14ac:dyDescent="0.2">
      <c r="A13" s="85" t="s">
        <v>39</v>
      </c>
      <c r="B13" s="117" t="s">
        <v>668</v>
      </c>
      <c r="C13" s="118" t="s">
        <v>671</v>
      </c>
      <c r="D13" s="119" t="s">
        <v>672</v>
      </c>
      <c r="E13" s="120">
        <v>200000</v>
      </c>
      <c r="F13" s="121">
        <v>0</v>
      </c>
      <c r="G13" s="120">
        <v>200000</v>
      </c>
      <c r="H13" s="121">
        <v>191547.5</v>
      </c>
      <c r="I13" s="122">
        <v>200000</v>
      </c>
      <c r="J13" s="122">
        <f>E13-(F13+H13+I13)</f>
        <v>-191547.5</v>
      </c>
      <c r="K13" s="96"/>
    </row>
    <row r="14" spans="1:11" x14ac:dyDescent="0.2">
      <c r="A14" s="85" t="s">
        <v>39</v>
      </c>
      <c r="B14" s="123"/>
      <c r="C14" s="124"/>
      <c r="D14" s="125" t="s">
        <v>65</v>
      </c>
      <c r="E14" s="126"/>
      <c r="F14" s="127"/>
      <c r="G14" s="126"/>
      <c r="H14" s="127"/>
      <c r="I14" s="128">
        <v>200000</v>
      </c>
      <c r="J14" s="128"/>
      <c r="K14" s="96"/>
    </row>
    <row r="15" spans="1:11" x14ac:dyDescent="0.2">
      <c r="A15" s="85" t="s">
        <v>39</v>
      </c>
      <c r="B15" s="117" t="s">
        <v>668</v>
      </c>
      <c r="C15" s="118" t="s">
        <v>673</v>
      </c>
      <c r="D15" s="119" t="s">
        <v>674</v>
      </c>
      <c r="E15" s="120">
        <v>465216</v>
      </c>
      <c r="F15" s="121">
        <v>0</v>
      </c>
      <c r="G15" s="120">
        <v>0</v>
      </c>
      <c r="H15" s="121">
        <v>0</v>
      </c>
      <c r="I15" s="122">
        <v>465216</v>
      </c>
      <c r="J15" s="122">
        <f>E15-(F15+H15+I15)</f>
        <v>0</v>
      </c>
      <c r="K15" s="96"/>
    </row>
    <row r="16" spans="1:11" x14ac:dyDescent="0.2">
      <c r="A16" s="85" t="s">
        <v>39</v>
      </c>
      <c r="B16" s="123"/>
      <c r="C16" s="124"/>
      <c r="D16" s="125" t="s">
        <v>65</v>
      </c>
      <c r="E16" s="126"/>
      <c r="F16" s="127"/>
      <c r="G16" s="126"/>
      <c r="H16" s="127"/>
      <c r="I16" s="128">
        <v>465216</v>
      </c>
      <c r="J16" s="128"/>
      <c r="K16" s="96"/>
    </row>
    <row r="17" spans="1:11" x14ac:dyDescent="0.2">
      <c r="A17" s="85" t="s">
        <v>39</v>
      </c>
      <c r="B17" s="117" t="s">
        <v>668</v>
      </c>
      <c r="C17" s="118" t="s">
        <v>675</v>
      </c>
      <c r="D17" s="119" t="s">
        <v>676</v>
      </c>
      <c r="E17" s="120">
        <v>400000</v>
      </c>
      <c r="F17" s="121">
        <v>0</v>
      </c>
      <c r="G17" s="120">
        <v>0</v>
      </c>
      <c r="H17" s="121">
        <v>0</v>
      </c>
      <c r="I17" s="122">
        <v>400000</v>
      </c>
      <c r="J17" s="122">
        <f>E17-(F17+H17+I17)</f>
        <v>0</v>
      </c>
      <c r="K17" s="96"/>
    </row>
    <row r="18" spans="1:11" x14ac:dyDescent="0.2">
      <c r="A18" s="85" t="s">
        <v>39</v>
      </c>
      <c r="B18" s="123"/>
      <c r="C18" s="124"/>
      <c r="D18" s="125" t="s">
        <v>65</v>
      </c>
      <c r="E18" s="126"/>
      <c r="F18" s="127"/>
      <c r="G18" s="126"/>
      <c r="H18" s="127"/>
      <c r="I18" s="128">
        <v>400000</v>
      </c>
      <c r="J18" s="128"/>
      <c r="K18" s="96"/>
    </row>
    <row r="19" spans="1:11" x14ac:dyDescent="0.2">
      <c r="A19" s="85" t="s">
        <v>39</v>
      </c>
      <c r="B19" s="117" t="s">
        <v>668</v>
      </c>
      <c r="C19" s="118" t="s">
        <v>677</v>
      </c>
      <c r="D19" s="119" t="s">
        <v>678</v>
      </c>
      <c r="E19" s="120">
        <v>200000</v>
      </c>
      <c r="F19" s="121">
        <v>0</v>
      </c>
      <c r="G19" s="120">
        <v>0</v>
      </c>
      <c r="H19" s="121">
        <v>0</v>
      </c>
      <c r="I19" s="122">
        <v>200000</v>
      </c>
      <c r="J19" s="122">
        <f>E19-(F19+H19+I19)</f>
        <v>0</v>
      </c>
      <c r="K19" s="96"/>
    </row>
    <row r="20" spans="1:11" x14ac:dyDescent="0.2">
      <c r="A20" s="85" t="s">
        <v>39</v>
      </c>
      <c r="B20" s="123"/>
      <c r="C20" s="124"/>
      <c r="D20" s="125" t="s">
        <v>65</v>
      </c>
      <c r="E20" s="126"/>
      <c r="F20" s="127"/>
      <c r="G20" s="126"/>
      <c r="H20" s="127"/>
      <c r="I20" s="128">
        <v>200000</v>
      </c>
      <c r="J20" s="128"/>
      <c r="K20" s="96"/>
    </row>
    <row r="21" spans="1:11" x14ac:dyDescent="0.2">
      <c r="A21" s="85" t="s">
        <v>39</v>
      </c>
      <c r="B21" s="117" t="s">
        <v>668</v>
      </c>
      <c r="C21" s="118" t="s">
        <v>679</v>
      </c>
      <c r="D21" s="119" t="s">
        <v>680</v>
      </c>
      <c r="E21" s="120">
        <v>100000</v>
      </c>
      <c r="F21" s="121">
        <v>0</v>
      </c>
      <c r="G21" s="120">
        <v>0</v>
      </c>
      <c r="H21" s="121">
        <v>0</v>
      </c>
      <c r="I21" s="122">
        <v>100000</v>
      </c>
      <c r="J21" s="122">
        <f>E21-(F21+H21+I21)</f>
        <v>0</v>
      </c>
      <c r="K21" s="96"/>
    </row>
    <row r="22" spans="1:11" ht="13.5" thickBot="1" x14ac:dyDescent="0.25">
      <c r="A22" s="85" t="s">
        <v>39</v>
      </c>
      <c r="B22" s="123"/>
      <c r="C22" s="124"/>
      <c r="D22" s="125" t="s">
        <v>65</v>
      </c>
      <c r="E22" s="126"/>
      <c r="F22" s="127"/>
      <c r="G22" s="126"/>
      <c r="H22" s="127"/>
      <c r="I22" s="128">
        <v>100000</v>
      </c>
      <c r="J22" s="128"/>
      <c r="K22" s="96"/>
    </row>
    <row r="23" spans="1:11" ht="13.5" thickBot="1" x14ac:dyDescent="0.25">
      <c r="A23" s="85" t="s">
        <v>39</v>
      </c>
      <c r="B23" s="112" t="s">
        <v>667</v>
      </c>
      <c r="C23" s="113"/>
      <c r="D23" s="114"/>
      <c r="E23" s="115">
        <v>1865216</v>
      </c>
      <c r="F23" s="116">
        <v>0</v>
      </c>
      <c r="G23" s="115">
        <v>700000</v>
      </c>
      <c r="H23" s="116">
        <v>207446.2</v>
      </c>
      <c r="I23" s="116">
        <v>1865216</v>
      </c>
      <c r="J23" s="116">
        <v>-207446.2</v>
      </c>
      <c r="K23" s="96"/>
    </row>
    <row r="24" spans="1:11" ht="13.5" thickBot="1" x14ac:dyDescent="0.25">
      <c r="A24" s="85" t="s">
        <v>39</v>
      </c>
      <c r="B24" s="129"/>
      <c r="C24" s="130"/>
      <c r="D24" s="131" t="s">
        <v>122</v>
      </c>
      <c r="E24" s="132">
        <f>SUM(E10:E23)/2</f>
        <v>1865216</v>
      </c>
      <c r="F24" s="133">
        <f>SUM(F10:F23)/2</f>
        <v>0</v>
      </c>
      <c r="G24" s="132">
        <f>SUM(G10:G23)/2</f>
        <v>700000</v>
      </c>
      <c r="H24" s="134">
        <f>SUM(H10:H23)/2</f>
        <v>207446.2</v>
      </c>
      <c r="I24" s="134">
        <f>SUM(I10:I23)/3</f>
        <v>1865216</v>
      </c>
      <c r="J24" s="134">
        <f>E24-(F24+H24+I24)</f>
        <v>-207446.19999999995</v>
      </c>
      <c r="K24" s="135"/>
    </row>
    <row r="25" spans="1:11" x14ac:dyDescent="0.2">
      <c r="A25" s="85" t="s">
        <v>39</v>
      </c>
      <c r="C25" s="97"/>
      <c r="E25" s="96"/>
      <c r="F25" s="96"/>
      <c r="G25" s="96"/>
      <c r="H25" s="96"/>
      <c r="I25" s="96"/>
      <c r="J25" s="96"/>
      <c r="K25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78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5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6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52</v>
      </c>
      <c r="C11" s="118" t="s">
        <v>53</v>
      </c>
      <c r="D11" s="119" t="s">
        <v>54</v>
      </c>
      <c r="E11" s="120">
        <v>38500</v>
      </c>
      <c r="F11" s="121">
        <v>5675.37</v>
      </c>
      <c r="G11" s="120">
        <v>0</v>
      </c>
      <c r="H11" s="121">
        <v>4700</v>
      </c>
      <c r="I11" s="122">
        <v>6800</v>
      </c>
      <c r="J11" s="122">
        <f>E11-(F11+H11+I11)</f>
        <v>21324.63</v>
      </c>
      <c r="K11" s="96"/>
    </row>
    <row r="12" spans="1:11" x14ac:dyDescent="0.2">
      <c r="A12" s="85" t="s">
        <v>39</v>
      </c>
      <c r="B12" s="123"/>
      <c r="C12" s="124"/>
      <c r="D12" s="125" t="s">
        <v>55</v>
      </c>
      <c r="E12" s="126"/>
      <c r="F12" s="127"/>
      <c r="G12" s="126"/>
      <c r="H12" s="127"/>
      <c r="I12" s="128">
        <v>6800</v>
      </c>
      <c r="J12" s="128"/>
      <c r="K12" s="96"/>
    </row>
    <row r="13" spans="1:11" x14ac:dyDescent="0.2">
      <c r="A13" s="85" t="s">
        <v>39</v>
      </c>
      <c r="B13" s="117" t="s">
        <v>52</v>
      </c>
      <c r="C13" s="118" t="s">
        <v>56</v>
      </c>
      <c r="D13" s="119" t="s">
        <v>57</v>
      </c>
      <c r="E13" s="120">
        <v>2100</v>
      </c>
      <c r="F13" s="121">
        <v>0</v>
      </c>
      <c r="G13" s="120">
        <v>0</v>
      </c>
      <c r="H13" s="121">
        <v>1800</v>
      </c>
      <c r="I13" s="122">
        <v>300</v>
      </c>
      <c r="J13" s="122">
        <f>E13-(F13+H13+I13)</f>
        <v>0</v>
      </c>
      <c r="K13" s="96"/>
    </row>
    <row r="14" spans="1:11" x14ac:dyDescent="0.2">
      <c r="A14" s="85" t="s">
        <v>39</v>
      </c>
      <c r="B14" s="123"/>
      <c r="C14" s="124"/>
      <c r="D14" s="125" t="s">
        <v>55</v>
      </c>
      <c r="E14" s="126"/>
      <c r="F14" s="127"/>
      <c r="G14" s="126"/>
      <c r="H14" s="127"/>
      <c r="I14" s="128">
        <v>300</v>
      </c>
      <c r="J14" s="128"/>
      <c r="K14" s="96"/>
    </row>
    <row r="15" spans="1:11" x14ac:dyDescent="0.2">
      <c r="A15" s="85" t="s">
        <v>39</v>
      </c>
      <c r="B15" s="117" t="s">
        <v>52</v>
      </c>
      <c r="C15" s="118" t="s">
        <v>58</v>
      </c>
      <c r="D15" s="119" t="s">
        <v>59</v>
      </c>
      <c r="E15" s="120">
        <v>15004</v>
      </c>
      <c r="F15" s="121">
        <v>0</v>
      </c>
      <c r="G15" s="120">
        <v>0</v>
      </c>
      <c r="H15" s="121">
        <v>0</v>
      </c>
      <c r="I15" s="122">
        <v>8000</v>
      </c>
      <c r="J15" s="122">
        <f>E15-(F15+H15+I15)</f>
        <v>7004</v>
      </c>
      <c r="K15" s="96"/>
    </row>
    <row r="16" spans="1:11" x14ac:dyDescent="0.2">
      <c r="A16" s="85" t="s">
        <v>39</v>
      </c>
      <c r="B16" s="123"/>
      <c r="C16" s="124"/>
      <c r="D16" s="125" t="s">
        <v>55</v>
      </c>
      <c r="E16" s="126"/>
      <c r="F16" s="127"/>
      <c r="G16" s="126"/>
      <c r="H16" s="127"/>
      <c r="I16" s="128">
        <v>8000</v>
      </c>
      <c r="J16" s="128"/>
      <c r="K16" s="96"/>
    </row>
    <row r="17" spans="1:11" x14ac:dyDescent="0.2">
      <c r="A17" s="85" t="s">
        <v>39</v>
      </c>
      <c r="B17" s="117" t="s">
        <v>52</v>
      </c>
      <c r="C17" s="118" t="s">
        <v>60</v>
      </c>
      <c r="D17" s="119" t="s">
        <v>61</v>
      </c>
      <c r="E17" s="120">
        <v>3630</v>
      </c>
      <c r="F17" s="121">
        <v>0</v>
      </c>
      <c r="G17" s="120">
        <v>0</v>
      </c>
      <c r="H17" s="121">
        <v>0</v>
      </c>
      <c r="I17" s="122">
        <v>3630</v>
      </c>
      <c r="J17" s="122">
        <f>E17-(F17+H17+I17)</f>
        <v>0</v>
      </c>
      <c r="K17" s="96"/>
    </row>
    <row r="18" spans="1:11" x14ac:dyDescent="0.2">
      <c r="A18" s="85" t="s">
        <v>39</v>
      </c>
      <c r="B18" s="123"/>
      <c r="C18" s="124"/>
      <c r="D18" s="125" t="s">
        <v>55</v>
      </c>
      <c r="E18" s="126"/>
      <c r="F18" s="127"/>
      <c r="G18" s="126"/>
      <c r="H18" s="127"/>
      <c r="I18" s="128">
        <v>3630</v>
      </c>
      <c r="J18" s="128"/>
      <c r="K18" s="96"/>
    </row>
    <row r="19" spans="1:11" x14ac:dyDescent="0.2">
      <c r="A19" s="85" t="s">
        <v>39</v>
      </c>
      <c r="B19" s="117" t="s">
        <v>62</v>
      </c>
      <c r="C19" s="118" t="s">
        <v>63</v>
      </c>
      <c r="D19" s="119" t="s">
        <v>64</v>
      </c>
      <c r="E19" s="120">
        <v>100000</v>
      </c>
      <c r="F19" s="121">
        <v>4960.1099999999997</v>
      </c>
      <c r="G19" s="120">
        <v>0</v>
      </c>
      <c r="H19" s="121">
        <v>0</v>
      </c>
      <c r="I19" s="122">
        <v>5000</v>
      </c>
      <c r="J19" s="122">
        <f>E19-(F19+H19+I19)</f>
        <v>90039.89</v>
      </c>
      <c r="K19" s="96"/>
    </row>
    <row r="20" spans="1:11" x14ac:dyDescent="0.2">
      <c r="A20" s="85" t="s">
        <v>39</v>
      </c>
      <c r="B20" s="123"/>
      <c r="C20" s="124"/>
      <c r="D20" s="125" t="s">
        <v>65</v>
      </c>
      <c r="E20" s="126"/>
      <c r="F20" s="127"/>
      <c r="G20" s="126"/>
      <c r="H20" s="127"/>
      <c r="I20" s="128">
        <v>5000</v>
      </c>
      <c r="J20" s="128"/>
      <c r="K20" s="96"/>
    </row>
    <row r="21" spans="1:11" x14ac:dyDescent="0.2">
      <c r="A21" s="85" t="s">
        <v>39</v>
      </c>
      <c r="B21" s="117" t="s">
        <v>66</v>
      </c>
      <c r="C21" s="118" t="s">
        <v>67</v>
      </c>
      <c r="D21" s="119" t="s">
        <v>68</v>
      </c>
      <c r="E21" s="120">
        <v>2348610</v>
      </c>
      <c r="F21" s="121">
        <v>0</v>
      </c>
      <c r="G21" s="120">
        <v>0</v>
      </c>
      <c r="H21" s="121">
        <v>1210</v>
      </c>
      <c r="I21" s="122">
        <v>850000</v>
      </c>
      <c r="J21" s="122">
        <f>E21-(F21+H21+I21)</f>
        <v>1497400</v>
      </c>
      <c r="K21" s="96"/>
    </row>
    <row r="22" spans="1:11" x14ac:dyDescent="0.2">
      <c r="A22" s="85" t="s">
        <v>39</v>
      </c>
      <c r="B22" s="123"/>
      <c r="C22" s="124"/>
      <c r="D22" s="125" t="s">
        <v>65</v>
      </c>
      <c r="E22" s="126"/>
      <c r="F22" s="127"/>
      <c r="G22" s="126"/>
      <c r="H22" s="127"/>
      <c r="I22" s="128">
        <v>850000</v>
      </c>
      <c r="J22" s="128"/>
      <c r="K22" s="96"/>
    </row>
    <row r="23" spans="1:11" x14ac:dyDescent="0.2">
      <c r="A23" s="85" t="s">
        <v>39</v>
      </c>
      <c r="B23" s="117" t="s">
        <v>66</v>
      </c>
      <c r="C23" s="118" t="s">
        <v>69</v>
      </c>
      <c r="D23" s="119" t="s">
        <v>70</v>
      </c>
      <c r="E23" s="120">
        <v>522000</v>
      </c>
      <c r="F23" s="121">
        <v>10495.13</v>
      </c>
      <c r="G23" s="120">
        <v>0</v>
      </c>
      <c r="H23" s="121">
        <v>38800</v>
      </c>
      <c r="I23" s="122">
        <v>131000</v>
      </c>
      <c r="J23" s="122">
        <f>E23-(F23+H23+I23)</f>
        <v>341704.87</v>
      </c>
      <c r="K23" s="96"/>
    </row>
    <row r="24" spans="1:11" x14ac:dyDescent="0.2">
      <c r="A24" s="85" t="s">
        <v>39</v>
      </c>
      <c r="B24" s="123"/>
      <c r="C24" s="124"/>
      <c r="D24" s="125" t="s">
        <v>65</v>
      </c>
      <c r="E24" s="126"/>
      <c r="F24" s="127"/>
      <c r="G24" s="126"/>
      <c r="H24" s="127"/>
      <c r="I24" s="128">
        <v>131000</v>
      </c>
      <c r="J24" s="128"/>
      <c r="K24" s="96"/>
    </row>
    <row r="25" spans="1:11" x14ac:dyDescent="0.2">
      <c r="A25" s="85" t="s">
        <v>39</v>
      </c>
      <c r="B25" s="117" t="s">
        <v>71</v>
      </c>
      <c r="C25" s="118" t="s">
        <v>72</v>
      </c>
      <c r="D25" s="119" t="s">
        <v>73</v>
      </c>
      <c r="E25" s="120">
        <v>1885200</v>
      </c>
      <c r="F25" s="121">
        <v>4291.67</v>
      </c>
      <c r="G25" s="120">
        <v>0</v>
      </c>
      <c r="H25" s="121">
        <v>12000</v>
      </c>
      <c r="I25" s="122">
        <v>12000</v>
      </c>
      <c r="J25" s="122">
        <f>E25-(F25+H25+I25)</f>
        <v>1856908.33</v>
      </c>
      <c r="K25" s="96"/>
    </row>
    <row r="26" spans="1:11" x14ac:dyDescent="0.2">
      <c r="A26" s="85" t="s">
        <v>39</v>
      </c>
      <c r="B26" s="123"/>
      <c r="C26" s="124"/>
      <c r="D26" s="125" t="s">
        <v>74</v>
      </c>
      <c r="E26" s="126"/>
      <c r="F26" s="127"/>
      <c r="G26" s="126"/>
      <c r="H26" s="127"/>
      <c r="I26" s="128">
        <v>12000</v>
      </c>
      <c r="J26" s="128"/>
      <c r="K26" s="96"/>
    </row>
    <row r="27" spans="1:11" x14ac:dyDescent="0.2">
      <c r="A27" s="85" t="s">
        <v>39</v>
      </c>
      <c r="B27" s="117" t="s">
        <v>71</v>
      </c>
      <c r="C27" s="118" t="s">
        <v>75</v>
      </c>
      <c r="D27" s="119" t="s">
        <v>76</v>
      </c>
      <c r="E27" s="120">
        <v>304900</v>
      </c>
      <c r="F27" s="121">
        <v>3680.64</v>
      </c>
      <c r="G27" s="120">
        <v>0</v>
      </c>
      <c r="H27" s="121">
        <v>10000</v>
      </c>
      <c r="I27" s="122">
        <v>5000</v>
      </c>
      <c r="J27" s="122">
        <f>E27-(F27+H27+I27)</f>
        <v>286219.36</v>
      </c>
      <c r="K27" s="96"/>
    </row>
    <row r="28" spans="1:11" x14ac:dyDescent="0.2">
      <c r="A28" s="85" t="s">
        <v>39</v>
      </c>
      <c r="B28" s="123"/>
      <c r="C28" s="124"/>
      <c r="D28" s="125" t="s">
        <v>74</v>
      </c>
      <c r="E28" s="126"/>
      <c r="F28" s="127"/>
      <c r="G28" s="126"/>
      <c r="H28" s="127"/>
      <c r="I28" s="128">
        <v>5000</v>
      </c>
      <c r="J28" s="128"/>
      <c r="K28" s="96"/>
    </row>
    <row r="29" spans="1:11" x14ac:dyDescent="0.2">
      <c r="A29" s="85" t="s">
        <v>39</v>
      </c>
      <c r="B29" s="117" t="s">
        <v>71</v>
      </c>
      <c r="C29" s="118" t="s">
        <v>77</v>
      </c>
      <c r="D29" s="119" t="s">
        <v>78</v>
      </c>
      <c r="E29" s="120">
        <v>143000</v>
      </c>
      <c r="F29" s="121">
        <v>1051.57</v>
      </c>
      <c r="G29" s="120">
        <v>0</v>
      </c>
      <c r="H29" s="121">
        <v>0</v>
      </c>
      <c r="I29" s="122">
        <v>3600</v>
      </c>
      <c r="J29" s="122">
        <f>E29-(F29+H29+I29)</f>
        <v>138348.43</v>
      </c>
      <c r="K29" s="96"/>
    </row>
    <row r="30" spans="1:11" x14ac:dyDescent="0.2">
      <c r="A30" s="85" t="s">
        <v>39</v>
      </c>
      <c r="B30" s="123"/>
      <c r="C30" s="124"/>
      <c r="D30" s="125" t="s">
        <v>74</v>
      </c>
      <c r="E30" s="126"/>
      <c r="F30" s="127"/>
      <c r="G30" s="126"/>
      <c r="H30" s="127"/>
      <c r="I30" s="128">
        <v>3600</v>
      </c>
      <c r="J30" s="128"/>
      <c r="K30" s="96"/>
    </row>
    <row r="31" spans="1:11" x14ac:dyDescent="0.2">
      <c r="A31" s="85" t="s">
        <v>39</v>
      </c>
      <c r="B31" s="117" t="s">
        <v>71</v>
      </c>
      <c r="C31" s="118" t="s">
        <v>79</v>
      </c>
      <c r="D31" s="119" t="s">
        <v>80</v>
      </c>
      <c r="E31" s="120">
        <v>842500</v>
      </c>
      <c r="F31" s="121">
        <v>872.15</v>
      </c>
      <c r="G31" s="120">
        <v>0</v>
      </c>
      <c r="H31" s="121">
        <v>4500</v>
      </c>
      <c r="I31" s="122">
        <v>5000</v>
      </c>
      <c r="J31" s="122">
        <f>E31-(F31+H31+I31)</f>
        <v>832127.85</v>
      </c>
      <c r="K31" s="96"/>
    </row>
    <row r="32" spans="1:11" x14ac:dyDescent="0.2">
      <c r="A32" s="85" t="s">
        <v>39</v>
      </c>
      <c r="B32" s="123"/>
      <c r="C32" s="124"/>
      <c r="D32" s="125" t="s">
        <v>74</v>
      </c>
      <c r="E32" s="126"/>
      <c r="F32" s="127"/>
      <c r="G32" s="126"/>
      <c r="H32" s="127"/>
      <c r="I32" s="128">
        <v>5000</v>
      </c>
      <c r="J32" s="128"/>
      <c r="K32" s="96"/>
    </row>
    <row r="33" spans="1:11" x14ac:dyDescent="0.2">
      <c r="A33" s="85" t="s">
        <v>39</v>
      </c>
      <c r="B33" s="117" t="s">
        <v>71</v>
      </c>
      <c r="C33" s="118" t="s">
        <v>81</v>
      </c>
      <c r="D33" s="119" t="s">
        <v>82</v>
      </c>
      <c r="E33" s="120">
        <v>100000</v>
      </c>
      <c r="F33" s="121">
        <v>689.38</v>
      </c>
      <c r="G33" s="120">
        <v>0</v>
      </c>
      <c r="H33" s="121">
        <v>2000</v>
      </c>
      <c r="I33" s="122">
        <v>2000</v>
      </c>
      <c r="J33" s="122">
        <f>E33-(F33+H33+I33)</f>
        <v>95310.62</v>
      </c>
      <c r="K33" s="96"/>
    </row>
    <row r="34" spans="1:11" x14ac:dyDescent="0.2">
      <c r="A34" s="85" t="s">
        <v>39</v>
      </c>
      <c r="B34" s="123"/>
      <c r="C34" s="124"/>
      <c r="D34" s="125" t="s">
        <v>55</v>
      </c>
      <c r="E34" s="126"/>
      <c r="F34" s="127"/>
      <c r="G34" s="126"/>
      <c r="H34" s="127"/>
      <c r="I34" s="128">
        <v>2000</v>
      </c>
      <c r="J34" s="128"/>
      <c r="K34" s="96"/>
    </row>
    <row r="35" spans="1:11" x14ac:dyDescent="0.2">
      <c r="A35" s="85" t="s">
        <v>39</v>
      </c>
      <c r="B35" s="117" t="s">
        <v>71</v>
      </c>
      <c r="C35" s="118" t="s">
        <v>83</v>
      </c>
      <c r="D35" s="119" t="s">
        <v>84</v>
      </c>
      <c r="E35" s="120">
        <v>176700</v>
      </c>
      <c r="F35" s="121">
        <v>912.47</v>
      </c>
      <c r="G35" s="120">
        <v>0</v>
      </c>
      <c r="H35" s="121">
        <v>4000</v>
      </c>
      <c r="I35" s="122">
        <v>3000</v>
      </c>
      <c r="J35" s="122">
        <f>E35-(F35+H35+I35)</f>
        <v>168787.53</v>
      </c>
      <c r="K35" s="96"/>
    </row>
    <row r="36" spans="1:11" x14ac:dyDescent="0.2">
      <c r="A36" s="85" t="s">
        <v>39</v>
      </c>
      <c r="B36" s="123"/>
      <c r="C36" s="124"/>
      <c r="D36" s="125" t="s">
        <v>74</v>
      </c>
      <c r="E36" s="126"/>
      <c r="F36" s="127"/>
      <c r="G36" s="126"/>
      <c r="H36" s="127"/>
      <c r="I36" s="128">
        <v>3000</v>
      </c>
      <c r="J36" s="128"/>
      <c r="K36" s="96"/>
    </row>
    <row r="37" spans="1:11" x14ac:dyDescent="0.2">
      <c r="A37" s="85" t="s">
        <v>39</v>
      </c>
      <c r="B37" s="117" t="s">
        <v>71</v>
      </c>
      <c r="C37" s="118" t="s">
        <v>85</v>
      </c>
      <c r="D37" s="119" t="s">
        <v>86</v>
      </c>
      <c r="E37" s="120">
        <v>513200</v>
      </c>
      <c r="F37" s="121">
        <v>1214.6600000000001</v>
      </c>
      <c r="G37" s="120">
        <v>0</v>
      </c>
      <c r="H37" s="121">
        <v>18000</v>
      </c>
      <c r="I37" s="122">
        <v>10000</v>
      </c>
      <c r="J37" s="122">
        <f>E37-(F37+H37+I37)</f>
        <v>483985.34</v>
      </c>
      <c r="K37" s="96"/>
    </row>
    <row r="38" spans="1:11" x14ac:dyDescent="0.2">
      <c r="A38" s="85" t="s">
        <v>39</v>
      </c>
      <c r="B38" s="123"/>
      <c r="C38" s="124"/>
      <c r="D38" s="125" t="s">
        <v>55</v>
      </c>
      <c r="E38" s="126"/>
      <c r="F38" s="127"/>
      <c r="G38" s="126"/>
      <c r="H38" s="127"/>
      <c r="I38" s="128">
        <v>10000</v>
      </c>
      <c r="J38" s="128"/>
      <c r="K38" s="96"/>
    </row>
    <row r="39" spans="1:11" x14ac:dyDescent="0.2">
      <c r="A39" s="85" t="s">
        <v>39</v>
      </c>
      <c r="B39" s="117" t="s">
        <v>71</v>
      </c>
      <c r="C39" s="118" t="s">
        <v>87</v>
      </c>
      <c r="D39" s="119" t="s">
        <v>88</v>
      </c>
      <c r="E39" s="120">
        <v>197000</v>
      </c>
      <c r="F39" s="121">
        <v>426.26</v>
      </c>
      <c r="G39" s="120">
        <v>0</v>
      </c>
      <c r="H39" s="121">
        <v>5000</v>
      </c>
      <c r="I39" s="122">
        <v>8000</v>
      </c>
      <c r="J39" s="122">
        <f>E39-(F39+H39+I39)</f>
        <v>183573.74</v>
      </c>
      <c r="K39" s="96"/>
    </row>
    <row r="40" spans="1:11" x14ac:dyDescent="0.2">
      <c r="A40" s="85" t="s">
        <v>39</v>
      </c>
      <c r="B40" s="123"/>
      <c r="C40" s="124"/>
      <c r="D40" s="125" t="s">
        <v>74</v>
      </c>
      <c r="E40" s="126"/>
      <c r="F40" s="127"/>
      <c r="G40" s="126"/>
      <c r="H40" s="127"/>
      <c r="I40" s="128">
        <v>8000</v>
      </c>
      <c r="J40" s="128"/>
      <c r="K40" s="96"/>
    </row>
    <row r="41" spans="1:11" x14ac:dyDescent="0.2">
      <c r="A41" s="85" t="s">
        <v>39</v>
      </c>
      <c r="B41" s="117" t="s">
        <v>71</v>
      </c>
      <c r="C41" s="118" t="s">
        <v>89</v>
      </c>
      <c r="D41" s="119" t="s">
        <v>90</v>
      </c>
      <c r="E41" s="120">
        <v>3105000</v>
      </c>
      <c r="F41" s="121">
        <v>373.86</v>
      </c>
      <c r="G41" s="120">
        <v>0</v>
      </c>
      <c r="H41" s="121">
        <v>0</v>
      </c>
      <c r="I41" s="122">
        <v>2000</v>
      </c>
      <c r="J41" s="122">
        <f>E41-(F41+H41+I41)</f>
        <v>3102626.14</v>
      </c>
      <c r="K41" s="96"/>
    </row>
    <row r="42" spans="1:11" x14ac:dyDescent="0.2">
      <c r="A42" s="85" t="s">
        <v>39</v>
      </c>
      <c r="B42" s="123"/>
      <c r="C42" s="124"/>
      <c r="D42" s="125" t="s">
        <v>74</v>
      </c>
      <c r="E42" s="126"/>
      <c r="F42" s="127"/>
      <c r="G42" s="126"/>
      <c r="H42" s="127"/>
      <c r="I42" s="128">
        <v>2000</v>
      </c>
      <c r="J42" s="128"/>
      <c r="K42" s="96"/>
    </row>
    <row r="43" spans="1:11" x14ac:dyDescent="0.2">
      <c r="A43" s="85" t="s">
        <v>39</v>
      </c>
      <c r="B43" s="117" t="s">
        <v>71</v>
      </c>
      <c r="C43" s="118" t="s">
        <v>91</v>
      </c>
      <c r="D43" s="119" t="s">
        <v>92</v>
      </c>
      <c r="E43" s="120">
        <v>255400</v>
      </c>
      <c r="F43" s="121">
        <v>105.88</v>
      </c>
      <c r="G43" s="120">
        <v>0</v>
      </c>
      <c r="H43" s="121">
        <v>5000</v>
      </c>
      <c r="I43" s="122">
        <v>4000</v>
      </c>
      <c r="J43" s="122">
        <f>E43-(F43+H43+I43)</f>
        <v>246294.12</v>
      </c>
      <c r="K43" s="96"/>
    </row>
    <row r="44" spans="1:11" x14ac:dyDescent="0.2">
      <c r="A44" s="85" t="s">
        <v>39</v>
      </c>
      <c r="B44" s="123"/>
      <c r="C44" s="124"/>
      <c r="D44" s="125" t="s">
        <v>74</v>
      </c>
      <c r="E44" s="126"/>
      <c r="F44" s="127"/>
      <c r="G44" s="126"/>
      <c r="H44" s="127"/>
      <c r="I44" s="128">
        <v>4000</v>
      </c>
      <c r="J44" s="128"/>
      <c r="K44" s="96"/>
    </row>
    <row r="45" spans="1:11" x14ac:dyDescent="0.2">
      <c r="A45" s="85" t="s">
        <v>39</v>
      </c>
      <c r="B45" s="117" t="s">
        <v>71</v>
      </c>
      <c r="C45" s="118" t="s">
        <v>93</v>
      </c>
      <c r="D45" s="119" t="s">
        <v>94</v>
      </c>
      <c r="E45" s="120">
        <v>879300</v>
      </c>
      <c r="F45" s="121">
        <v>5392.91</v>
      </c>
      <c r="G45" s="120">
        <v>0</v>
      </c>
      <c r="H45" s="121">
        <v>10000</v>
      </c>
      <c r="I45" s="122">
        <v>1000</v>
      </c>
      <c r="J45" s="122">
        <f>E45-(F45+H45+I45)</f>
        <v>862907.09</v>
      </c>
      <c r="K45" s="96"/>
    </row>
    <row r="46" spans="1:11" x14ac:dyDescent="0.2">
      <c r="A46" s="85" t="s">
        <v>39</v>
      </c>
      <c r="B46" s="123"/>
      <c r="C46" s="124"/>
      <c r="D46" s="125" t="s">
        <v>74</v>
      </c>
      <c r="E46" s="126"/>
      <c r="F46" s="127"/>
      <c r="G46" s="126"/>
      <c r="H46" s="127"/>
      <c r="I46" s="128">
        <v>1000</v>
      </c>
      <c r="J46" s="128"/>
      <c r="K46" s="96"/>
    </row>
    <row r="47" spans="1:11" x14ac:dyDescent="0.2">
      <c r="A47" s="85" t="s">
        <v>39</v>
      </c>
      <c r="B47" s="117" t="s">
        <v>71</v>
      </c>
      <c r="C47" s="118" t="s">
        <v>95</v>
      </c>
      <c r="D47" s="119" t="s">
        <v>96</v>
      </c>
      <c r="E47" s="120">
        <v>755200</v>
      </c>
      <c r="F47" s="121">
        <v>81.069999999999993</v>
      </c>
      <c r="G47" s="120">
        <v>0</v>
      </c>
      <c r="H47" s="121">
        <v>3000</v>
      </c>
      <c r="I47" s="122">
        <v>4000</v>
      </c>
      <c r="J47" s="122">
        <f>E47-(F47+H47+I47)</f>
        <v>748118.93</v>
      </c>
      <c r="K47" s="96"/>
    </row>
    <row r="48" spans="1:11" x14ac:dyDescent="0.2">
      <c r="A48" s="85" t="s">
        <v>39</v>
      </c>
      <c r="B48" s="123"/>
      <c r="C48" s="124"/>
      <c r="D48" s="125" t="s">
        <v>55</v>
      </c>
      <c r="E48" s="126"/>
      <c r="F48" s="127"/>
      <c r="G48" s="126"/>
      <c r="H48" s="127"/>
      <c r="I48" s="128">
        <v>4000</v>
      </c>
      <c r="J48" s="128"/>
      <c r="K48" s="96"/>
    </row>
    <row r="49" spans="1:11" x14ac:dyDescent="0.2">
      <c r="A49" s="85" t="s">
        <v>39</v>
      </c>
      <c r="B49" s="117" t="s">
        <v>71</v>
      </c>
      <c r="C49" s="118" t="s">
        <v>97</v>
      </c>
      <c r="D49" s="119" t="s">
        <v>98</v>
      </c>
      <c r="E49" s="120">
        <v>2075400</v>
      </c>
      <c r="F49" s="121">
        <v>615.20000000000005</v>
      </c>
      <c r="G49" s="120">
        <v>0</v>
      </c>
      <c r="H49" s="121">
        <v>10000</v>
      </c>
      <c r="I49" s="122">
        <v>10000</v>
      </c>
      <c r="J49" s="122">
        <f>E49-(F49+H49+I49)</f>
        <v>2054784.8</v>
      </c>
      <c r="K49" s="96"/>
    </row>
    <row r="50" spans="1:11" x14ac:dyDescent="0.2">
      <c r="A50" s="85" t="s">
        <v>39</v>
      </c>
      <c r="B50" s="123"/>
      <c r="C50" s="124"/>
      <c r="D50" s="125" t="s">
        <v>74</v>
      </c>
      <c r="E50" s="126"/>
      <c r="F50" s="127"/>
      <c r="G50" s="126"/>
      <c r="H50" s="127"/>
      <c r="I50" s="128">
        <v>10000</v>
      </c>
      <c r="J50" s="128"/>
      <c r="K50" s="96"/>
    </row>
    <row r="51" spans="1:11" x14ac:dyDescent="0.2">
      <c r="A51" s="85" t="s">
        <v>39</v>
      </c>
      <c r="B51" s="117" t="s">
        <v>71</v>
      </c>
      <c r="C51" s="118" t="s">
        <v>99</v>
      </c>
      <c r="D51" s="119" t="s">
        <v>100</v>
      </c>
      <c r="E51" s="120">
        <v>813200</v>
      </c>
      <c r="F51" s="121">
        <v>80.290000000000006</v>
      </c>
      <c r="G51" s="120">
        <v>0</v>
      </c>
      <c r="H51" s="121">
        <v>0</v>
      </c>
      <c r="I51" s="122">
        <v>20000</v>
      </c>
      <c r="J51" s="122">
        <f>E51-(F51+H51+I51)</f>
        <v>793119.71</v>
      </c>
      <c r="K51" s="96"/>
    </row>
    <row r="52" spans="1:11" x14ac:dyDescent="0.2">
      <c r="A52" s="85" t="s">
        <v>39</v>
      </c>
      <c r="B52" s="123"/>
      <c r="C52" s="124"/>
      <c r="D52" s="125" t="s">
        <v>74</v>
      </c>
      <c r="E52" s="126"/>
      <c r="F52" s="127"/>
      <c r="G52" s="126"/>
      <c r="H52" s="127"/>
      <c r="I52" s="128">
        <v>20000</v>
      </c>
      <c r="J52" s="128"/>
      <c r="K52" s="96"/>
    </row>
    <row r="53" spans="1:11" x14ac:dyDescent="0.2">
      <c r="A53" s="85" t="s">
        <v>39</v>
      </c>
      <c r="B53" s="117" t="s">
        <v>71</v>
      </c>
      <c r="C53" s="118" t="s">
        <v>101</v>
      </c>
      <c r="D53" s="119" t="s">
        <v>102</v>
      </c>
      <c r="E53" s="120">
        <v>1357900</v>
      </c>
      <c r="F53" s="121">
        <v>225.39</v>
      </c>
      <c r="G53" s="120">
        <v>0</v>
      </c>
      <c r="H53" s="121">
        <v>8000</v>
      </c>
      <c r="I53" s="122">
        <v>8000</v>
      </c>
      <c r="J53" s="122">
        <f>E53-(F53+H53+I53)</f>
        <v>1341674.6100000001</v>
      </c>
      <c r="K53" s="96"/>
    </row>
    <row r="54" spans="1:11" x14ac:dyDescent="0.2">
      <c r="A54" s="85" t="s">
        <v>39</v>
      </c>
      <c r="B54" s="123"/>
      <c r="C54" s="124"/>
      <c r="D54" s="125" t="s">
        <v>74</v>
      </c>
      <c r="E54" s="126"/>
      <c r="F54" s="127"/>
      <c r="G54" s="126"/>
      <c r="H54" s="127"/>
      <c r="I54" s="128">
        <v>8000</v>
      </c>
      <c r="J54" s="128"/>
      <c r="K54" s="96"/>
    </row>
    <row r="55" spans="1:11" x14ac:dyDescent="0.2">
      <c r="A55" s="85" t="s">
        <v>39</v>
      </c>
      <c r="B55" s="117" t="s">
        <v>71</v>
      </c>
      <c r="C55" s="118" t="s">
        <v>103</v>
      </c>
      <c r="D55" s="119" t="s">
        <v>104</v>
      </c>
      <c r="E55" s="120">
        <v>313800</v>
      </c>
      <c r="F55" s="121">
        <v>986.77</v>
      </c>
      <c r="G55" s="120">
        <v>0</v>
      </c>
      <c r="H55" s="121">
        <v>4000</v>
      </c>
      <c r="I55" s="122">
        <v>8000</v>
      </c>
      <c r="J55" s="122">
        <f>E55-(F55+H55+I55)</f>
        <v>300813.23</v>
      </c>
      <c r="K55" s="96"/>
    </row>
    <row r="56" spans="1:11" x14ac:dyDescent="0.2">
      <c r="A56" s="85" t="s">
        <v>39</v>
      </c>
      <c r="B56" s="123"/>
      <c r="C56" s="124"/>
      <c r="D56" s="125" t="s">
        <v>74</v>
      </c>
      <c r="E56" s="126"/>
      <c r="F56" s="127"/>
      <c r="G56" s="126"/>
      <c r="H56" s="127"/>
      <c r="I56" s="128">
        <v>8000</v>
      </c>
      <c r="J56" s="128"/>
      <c r="K56" s="96"/>
    </row>
    <row r="57" spans="1:11" x14ac:dyDescent="0.2">
      <c r="A57" s="85" t="s">
        <v>39</v>
      </c>
      <c r="B57" s="117" t="s">
        <v>71</v>
      </c>
      <c r="C57" s="118" t="s">
        <v>105</v>
      </c>
      <c r="D57" s="119" t="s">
        <v>106</v>
      </c>
      <c r="E57" s="120">
        <v>1149000</v>
      </c>
      <c r="F57" s="121">
        <v>1917.34</v>
      </c>
      <c r="G57" s="120">
        <v>0</v>
      </c>
      <c r="H57" s="121">
        <v>36000</v>
      </c>
      <c r="I57" s="122">
        <v>88300</v>
      </c>
      <c r="J57" s="122">
        <f>E57-(F57+H57+I57)</f>
        <v>1022782.66</v>
      </c>
      <c r="K57" s="96"/>
    </row>
    <row r="58" spans="1:11" x14ac:dyDescent="0.2">
      <c r="A58" s="85" t="s">
        <v>39</v>
      </c>
      <c r="B58" s="123"/>
      <c r="C58" s="124"/>
      <c r="D58" s="125" t="s">
        <v>55</v>
      </c>
      <c r="E58" s="126"/>
      <c r="F58" s="127"/>
      <c r="G58" s="126"/>
      <c r="H58" s="127"/>
      <c r="I58" s="128">
        <v>88300</v>
      </c>
      <c r="J58" s="128"/>
      <c r="K58" s="96"/>
    </row>
    <row r="59" spans="1:11" x14ac:dyDescent="0.2">
      <c r="A59" s="85" t="s">
        <v>39</v>
      </c>
      <c r="B59" s="117" t="s">
        <v>71</v>
      </c>
      <c r="C59" s="118" t="s">
        <v>107</v>
      </c>
      <c r="D59" s="119" t="s">
        <v>108</v>
      </c>
      <c r="E59" s="120">
        <v>570000</v>
      </c>
      <c r="F59" s="121">
        <v>0</v>
      </c>
      <c r="G59" s="120">
        <v>0</v>
      </c>
      <c r="H59" s="121">
        <v>1500</v>
      </c>
      <c r="I59" s="122">
        <v>3000</v>
      </c>
      <c r="J59" s="122">
        <f>E59-(F59+H59+I59)</f>
        <v>565500</v>
      </c>
      <c r="K59" s="96"/>
    </row>
    <row r="60" spans="1:11" x14ac:dyDescent="0.2">
      <c r="A60" s="85" t="s">
        <v>39</v>
      </c>
      <c r="B60" s="123"/>
      <c r="C60" s="124"/>
      <c r="D60" s="125" t="s">
        <v>55</v>
      </c>
      <c r="E60" s="126"/>
      <c r="F60" s="127"/>
      <c r="G60" s="126"/>
      <c r="H60" s="127"/>
      <c r="I60" s="128">
        <v>3000</v>
      </c>
      <c r="J60" s="128"/>
      <c r="K60" s="96"/>
    </row>
    <row r="61" spans="1:11" x14ac:dyDescent="0.2">
      <c r="A61" s="85" t="s">
        <v>39</v>
      </c>
      <c r="B61" s="117" t="s">
        <v>71</v>
      </c>
      <c r="C61" s="118" t="s">
        <v>109</v>
      </c>
      <c r="D61" s="119" t="s">
        <v>110</v>
      </c>
      <c r="E61" s="120">
        <v>893000</v>
      </c>
      <c r="F61" s="121">
        <v>0</v>
      </c>
      <c r="G61" s="120">
        <v>0</v>
      </c>
      <c r="H61" s="121">
        <v>1500</v>
      </c>
      <c r="I61" s="122">
        <v>8000</v>
      </c>
      <c r="J61" s="122">
        <f>E61-(F61+H61+I61)</f>
        <v>883500</v>
      </c>
      <c r="K61" s="96"/>
    </row>
    <row r="62" spans="1:11" x14ac:dyDescent="0.2">
      <c r="A62" s="85" t="s">
        <v>39</v>
      </c>
      <c r="B62" s="123"/>
      <c r="C62" s="124"/>
      <c r="D62" s="125" t="s">
        <v>55</v>
      </c>
      <c r="E62" s="126"/>
      <c r="F62" s="127"/>
      <c r="G62" s="126"/>
      <c r="H62" s="127"/>
      <c r="I62" s="128">
        <v>8000</v>
      </c>
      <c r="J62" s="128"/>
      <c r="K62" s="96"/>
    </row>
    <row r="63" spans="1:11" x14ac:dyDescent="0.2">
      <c r="A63" s="85" t="s">
        <v>39</v>
      </c>
      <c r="B63" s="117" t="s">
        <v>71</v>
      </c>
      <c r="C63" s="118" t="s">
        <v>111</v>
      </c>
      <c r="D63" s="119" t="s">
        <v>112</v>
      </c>
      <c r="E63" s="120">
        <v>717000</v>
      </c>
      <c r="F63" s="121">
        <v>85.28</v>
      </c>
      <c r="G63" s="120">
        <v>0</v>
      </c>
      <c r="H63" s="121">
        <v>1000</v>
      </c>
      <c r="I63" s="122">
        <v>8000</v>
      </c>
      <c r="J63" s="122">
        <f>E63-(F63+H63+I63)</f>
        <v>707914.72</v>
      </c>
      <c r="K63" s="96"/>
    </row>
    <row r="64" spans="1:11" ht="13.5" thickBot="1" x14ac:dyDescent="0.25">
      <c r="A64" s="85" t="s">
        <v>39</v>
      </c>
      <c r="B64" s="123"/>
      <c r="C64" s="124"/>
      <c r="D64" s="125" t="s">
        <v>74</v>
      </c>
      <c r="E64" s="126"/>
      <c r="F64" s="127"/>
      <c r="G64" s="126"/>
      <c r="H64" s="127"/>
      <c r="I64" s="128">
        <v>8000</v>
      </c>
      <c r="J64" s="128"/>
      <c r="K64" s="96"/>
    </row>
    <row r="65" spans="1:11" ht="13.5" thickBot="1" x14ac:dyDescent="0.25">
      <c r="A65" s="85" t="s">
        <v>39</v>
      </c>
      <c r="B65" s="112" t="s">
        <v>113</v>
      </c>
      <c r="C65" s="113"/>
      <c r="D65" s="114"/>
      <c r="E65" s="115">
        <v>20076544</v>
      </c>
      <c r="F65" s="116">
        <v>44133.39</v>
      </c>
      <c r="G65" s="115">
        <v>0</v>
      </c>
      <c r="H65" s="116">
        <v>182010</v>
      </c>
      <c r="I65" s="116">
        <v>1217630</v>
      </c>
      <c r="J65" s="116">
        <v>18632770.609999999</v>
      </c>
      <c r="K65" s="96"/>
    </row>
    <row r="66" spans="1:11" ht="13.5" thickBot="1" x14ac:dyDescent="0.25">
      <c r="A66" s="85" t="s">
        <v>39</v>
      </c>
      <c r="B66" s="112" t="s">
        <v>8</v>
      </c>
      <c r="C66" s="113"/>
      <c r="D66" s="114"/>
      <c r="E66" s="115"/>
      <c r="F66" s="116"/>
      <c r="G66" s="115"/>
      <c r="H66" s="116"/>
      <c r="I66" s="116"/>
      <c r="J66" s="116"/>
      <c r="K66" s="96"/>
    </row>
    <row r="67" spans="1:11" x14ac:dyDescent="0.2">
      <c r="A67" s="85" t="s">
        <v>39</v>
      </c>
      <c r="B67" s="117" t="s">
        <v>66</v>
      </c>
      <c r="C67" s="118" t="s">
        <v>114</v>
      </c>
      <c r="D67" s="119" t="s">
        <v>115</v>
      </c>
      <c r="E67" s="120">
        <v>31331.82</v>
      </c>
      <c r="F67" s="121">
        <v>3331.82</v>
      </c>
      <c r="G67" s="120">
        <v>0</v>
      </c>
      <c r="H67" s="121">
        <v>2000</v>
      </c>
      <c r="I67" s="122">
        <v>1000</v>
      </c>
      <c r="J67" s="122">
        <f>E67-(F67+H67+I67)</f>
        <v>25000</v>
      </c>
      <c r="K67" s="96"/>
    </row>
    <row r="68" spans="1:11" x14ac:dyDescent="0.2">
      <c r="A68" s="85" t="s">
        <v>39</v>
      </c>
      <c r="B68" s="123"/>
      <c r="C68" s="124"/>
      <c r="D68" s="125" t="s">
        <v>65</v>
      </c>
      <c r="E68" s="126"/>
      <c r="F68" s="127"/>
      <c r="G68" s="126"/>
      <c r="H68" s="127"/>
      <c r="I68" s="128">
        <v>1000</v>
      </c>
      <c r="J68" s="128"/>
      <c r="K68" s="96"/>
    </row>
    <row r="69" spans="1:11" x14ac:dyDescent="0.2">
      <c r="A69" s="85" t="s">
        <v>39</v>
      </c>
      <c r="B69" s="117" t="s">
        <v>66</v>
      </c>
      <c r="C69" s="118" t="s">
        <v>116</v>
      </c>
      <c r="D69" s="119" t="s">
        <v>117</v>
      </c>
      <c r="E69" s="120">
        <v>20000</v>
      </c>
      <c r="F69" s="121">
        <v>0</v>
      </c>
      <c r="G69" s="120">
        <v>0</v>
      </c>
      <c r="H69" s="121">
        <v>1000</v>
      </c>
      <c r="I69" s="122">
        <v>1000</v>
      </c>
      <c r="J69" s="122">
        <f>E69-(F69+H69+I69)</f>
        <v>18000</v>
      </c>
      <c r="K69" s="96"/>
    </row>
    <row r="70" spans="1:11" ht="13.5" thickBot="1" x14ac:dyDescent="0.25">
      <c r="A70" s="85" t="s">
        <v>39</v>
      </c>
      <c r="B70" s="123"/>
      <c r="C70" s="124"/>
      <c r="D70" s="125" t="s">
        <v>65</v>
      </c>
      <c r="E70" s="126"/>
      <c r="F70" s="127"/>
      <c r="G70" s="126"/>
      <c r="H70" s="127"/>
      <c r="I70" s="128">
        <v>1000</v>
      </c>
      <c r="J70" s="128"/>
      <c r="K70" s="96"/>
    </row>
    <row r="71" spans="1:11" ht="13.5" thickBot="1" x14ac:dyDescent="0.25">
      <c r="A71" s="85" t="s">
        <v>39</v>
      </c>
      <c r="B71" s="112" t="s">
        <v>118</v>
      </c>
      <c r="C71" s="113"/>
      <c r="D71" s="114"/>
      <c r="E71" s="115">
        <v>51331.82</v>
      </c>
      <c r="F71" s="116">
        <v>3331.82</v>
      </c>
      <c r="G71" s="115">
        <v>0</v>
      </c>
      <c r="H71" s="116">
        <v>3000</v>
      </c>
      <c r="I71" s="116">
        <v>2000</v>
      </c>
      <c r="J71" s="116">
        <v>43000</v>
      </c>
      <c r="K71" s="96"/>
    </row>
    <row r="72" spans="1:11" ht="13.5" thickBot="1" x14ac:dyDescent="0.25">
      <c r="A72" s="85" t="s">
        <v>39</v>
      </c>
      <c r="B72" s="112" t="s">
        <v>9</v>
      </c>
      <c r="C72" s="113"/>
      <c r="D72" s="114"/>
      <c r="E72" s="115"/>
      <c r="F72" s="116"/>
      <c r="G72" s="115"/>
      <c r="H72" s="116"/>
      <c r="I72" s="116"/>
      <c r="J72" s="116"/>
      <c r="K72" s="96"/>
    </row>
    <row r="73" spans="1:11" x14ac:dyDescent="0.2">
      <c r="A73" s="85" t="s">
        <v>39</v>
      </c>
      <c r="B73" s="117" t="s">
        <v>66</v>
      </c>
      <c r="C73" s="118" t="s">
        <v>119</v>
      </c>
      <c r="D73" s="119" t="s">
        <v>120</v>
      </c>
      <c r="E73" s="120">
        <v>161000</v>
      </c>
      <c r="F73" s="121">
        <v>893.73</v>
      </c>
      <c r="G73" s="120">
        <v>0</v>
      </c>
      <c r="H73" s="121">
        <v>51062</v>
      </c>
      <c r="I73" s="122">
        <v>100000</v>
      </c>
      <c r="J73" s="122">
        <f>E73-(F73+H73+I73)</f>
        <v>9044.2699999999895</v>
      </c>
      <c r="K73" s="96"/>
    </row>
    <row r="74" spans="1:11" x14ac:dyDescent="0.2">
      <c r="A74" s="85" t="s">
        <v>39</v>
      </c>
      <c r="B74" s="123"/>
      <c r="C74" s="124"/>
      <c r="D74" s="125" t="s">
        <v>74</v>
      </c>
      <c r="E74" s="126"/>
      <c r="F74" s="127"/>
      <c r="G74" s="126"/>
      <c r="H74" s="127"/>
      <c r="I74" s="128">
        <v>31800</v>
      </c>
      <c r="J74" s="128"/>
      <c r="K74" s="96"/>
    </row>
    <row r="75" spans="1:11" ht="13.5" thickBot="1" x14ac:dyDescent="0.25">
      <c r="A75" s="85" t="s">
        <v>39</v>
      </c>
      <c r="B75" s="123"/>
      <c r="C75" s="124"/>
      <c r="D75" s="125" t="s">
        <v>65</v>
      </c>
      <c r="E75" s="126"/>
      <c r="F75" s="127"/>
      <c r="G75" s="126"/>
      <c r="H75" s="127"/>
      <c r="I75" s="128">
        <v>68200</v>
      </c>
      <c r="J75" s="128"/>
      <c r="K75" s="96"/>
    </row>
    <row r="76" spans="1:11" ht="13.5" thickBot="1" x14ac:dyDescent="0.25">
      <c r="A76" s="85" t="s">
        <v>39</v>
      </c>
      <c r="B76" s="112" t="s">
        <v>121</v>
      </c>
      <c r="C76" s="113"/>
      <c r="D76" s="114"/>
      <c r="E76" s="115">
        <v>161000</v>
      </c>
      <c r="F76" s="116">
        <v>893.73</v>
      </c>
      <c r="G76" s="115">
        <v>0</v>
      </c>
      <c r="H76" s="116">
        <v>51062</v>
      </c>
      <c r="I76" s="116">
        <v>100000</v>
      </c>
      <c r="J76" s="116">
        <v>9044.27</v>
      </c>
      <c r="K76" s="96"/>
    </row>
    <row r="77" spans="1:11" ht="13.5" thickBot="1" x14ac:dyDescent="0.25">
      <c r="A77" s="85" t="s">
        <v>39</v>
      </c>
      <c r="B77" s="129"/>
      <c r="C77" s="130"/>
      <c r="D77" s="131" t="s">
        <v>122</v>
      </c>
      <c r="E77" s="132">
        <f>SUM(E10:E76)/2</f>
        <v>20288875.82</v>
      </c>
      <c r="F77" s="133">
        <f>SUM(F10:F76)/2</f>
        <v>48358.944999999992</v>
      </c>
      <c r="G77" s="132">
        <f>SUM(G10:G76)/2</f>
        <v>0</v>
      </c>
      <c r="H77" s="134">
        <f>SUM(H10:H76)/2</f>
        <v>236072</v>
      </c>
      <c r="I77" s="134">
        <f>SUM(I10:I76)/3</f>
        <v>1319630</v>
      </c>
      <c r="J77" s="134">
        <f>E77-(F77+H77+I77)</f>
        <v>18684814.875</v>
      </c>
      <c r="K77" s="135"/>
    </row>
    <row r="78" spans="1:11" x14ac:dyDescent="0.2">
      <c r="A78" s="85" t="s">
        <v>39</v>
      </c>
      <c r="C78" s="97"/>
      <c r="E78" s="96"/>
      <c r="F78" s="96"/>
      <c r="G78" s="96"/>
      <c r="H78" s="96"/>
      <c r="I78" s="96"/>
      <c r="J78" s="96"/>
      <c r="K78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K178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123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12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124</v>
      </c>
      <c r="C11" s="118" t="s">
        <v>125</v>
      </c>
      <c r="D11" s="119" t="s">
        <v>126</v>
      </c>
      <c r="E11" s="120">
        <v>20020</v>
      </c>
      <c r="F11" s="121">
        <v>2163.21</v>
      </c>
      <c r="G11" s="120">
        <v>0</v>
      </c>
      <c r="H11" s="121">
        <v>0</v>
      </c>
      <c r="I11" s="122">
        <v>209000</v>
      </c>
      <c r="J11" s="122">
        <f>E11-(F11+H11+I11)</f>
        <v>-191143.21</v>
      </c>
      <c r="K11" s="96"/>
    </row>
    <row r="12" spans="1:11" x14ac:dyDescent="0.2">
      <c r="A12" s="85" t="s">
        <v>39</v>
      </c>
      <c r="B12" s="123"/>
      <c r="C12" s="124"/>
      <c r="D12" s="125" t="s">
        <v>127</v>
      </c>
      <c r="E12" s="126"/>
      <c r="F12" s="127"/>
      <c r="G12" s="126"/>
      <c r="H12" s="127"/>
      <c r="I12" s="128">
        <v>204288</v>
      </c>
      <c r="J12" s="128"/>
      <c r="K12" s="96"/>
    </row>
    <row r="13" spans="1:11" ht="13.5" thickBot="1" x14ac:dyDescent="0.25">
      <c r="A13" s="85" t="s">
        <v>39</v>
      </c>
      <c r="B13" s="123"/>
      <c r="C13" s="124"/>
      <c r="D13" s="125" t="s">
        <v>55</v>
      </c>
      <c r="E13" s="126"/>
      <c r="F13" s="127"/>
      <c r="G13" s="126"/>
      <c r="H13" s="127"/>
      <c r="I13" s="128">
        <v>4712</v>
      </c>
      <c r="J13" s="128"/>
      <c r="K13" s="96"/>
    </row>
    <row r="14" spans="1:11" ht="13.5" thickBot="1" x14ac:dyDescent="0.25">
      <c r="A14" s="85" t="s">
        <v>39</v>
      </c>
      <c r="B14" s="112" t="s">
        <v>128</v>
      </c>
      <c r="C14" s="113"/>
      <c r="D14" s="114"/>
      <c r="E14" s="115">
        <v>20020</v>
      </c>
      <c r="F14" s="116">
        <v>2163.21</v>
      </c>
      <c r="G14" s="115">
        <v>0</v>
      </c>
      <c r="H14" s="116">
        <v>0</v>
      </c>
      <c r="I14" s="116">
        <v>209000</v>
      </c>
      <c r="J14" s="116">
        <v>-191143.21</v>
      </c>
      <c r="K14" s="96"/>
    </row>
    <row r="15" spans="1:11" ht="13.5" thickBot="1" x14ac:dyDescent="0.25">
      <c r="A15" s="85" t="s">
        <v>39</v>
      </c>
      <c r="B15" s="112" t="s">
        <v>8</v>
      </c>
      <c r="C15" s="113"/>
      <c r="D15" s="114"/>
      <c r="E15" s="115"/>
      <c r="F15" s="116"/>
      <c r="G15" s="115"/>
      <c r="H15" s="116"/>
      <c r="I15" s="116"/>
      <c r="J15" s="116"/>
      <c r="K15" s="96"/>
    </row>
    <row r="16" spans="1:11" x14ac:dyDescent="0.2">
      <c r="A16" s="85" t="s">
        <v>39</v>
      </c>
      <c r="B16" s="117" t="s">
        <v>62</v>
      </c>
      <c r="C16" s="118" t="s">
        <v>129</v>
      </c>
      <c r="D16" s="119" t="s">
        <v>130</v>
      </c>
      <c r="E16" s="120">
        <v>5000</v>
      </c>
      <c r="F16" s="121">
        <v>0</v>
      </c>
      <c r="G16" s="120">
        <v>0</v>
      </c>
      <c r="H16" s="121">
        <v>1050</v>
      </c>
      <c r="I16" s="122">
        <v>1000</v>
      </c>
      <c r="J16" s="122">
        <f>E16-(F16+H16+I16)</f>
        <v>2950</v>
      </c>
      <c r="K16" s="96"/>
    </row>
    <row r="17" spans="1:11" x14ac:dyDescent="0.2">
      <c r="A17" s="85" t="s">
        <v>39</v>
      </c>
      <c r="B17" s="123"/>
      <c r="C17" s="124"/>
      <c r="D17" s="125" t="s">
        <v>65</v>
      </c>
      <c r="E17" s="126"/>
      <c r="F17" s="127"/>
      <c r="G17" s="126"/>
      <c r="H17" s="127"/>
      <c r="I17" s="128">
        <v>1000</v>
      </c>
      <c r="J17" s="128"/>
      <c r="K17" s="96"/>
    </row>
    <row r="18" spans="1:11" x14ac:dyDescent="0.2">
      <c r="A18" s="85" t="s">
        <v>39</v>
      </c>
      <c r="B18" s="117" t="s">
        <v>62</v>
      </c>
      <c r="C18" s="118" t="s">
        <v>131</v>
      </c>
      <c r="D18" s="119" t="s">
        <v>132</v>
      </c>
      <c r="E18" s="120">
        <v>5000</v>
      </c>
      <c r="F18" s="121">
        <v>0</v>
      </c>
      <c r="G18" s="120">
        <v>0</v>
      </c>
      <c r="H18" s="121">
        <v>650</v>
      </c>
      <c r="I18" s="122">
        <v>4350</v>
      </c>
      <c r="J18" s="122">
        <f>E18-(F18+H18+I18)</f>
        <v>0</v>
      </c>
      <c r="K18" s="96"/>
    </row>
    <row r="19" spans="1:11" x14ac:dyDescent="0.2">
      <c r="A19" s="85" t="s">
        <v>39</v>
      </c>
      <c r="B19" s="123"/>
      <c r="C19" s="124"/>
      <c r="D19" s="125" t="s">
        <v>65</v>
      </c>
      <c r="E19" s="126"/>
      <c r="F19" s="127"/>
      <c r="G19" s="126"/>
      <c r="H19" s="127"/>
      <c r="I19" s="128">
        <v>4350</v>
      </c>
      <c r="J19" s="128"/>
      <c r="K19" s="96"/>
    </row>
    <row r="20" spans="1:11" x14ac:dyDescent="0.2">
      <c r="A20" s="85" t="s">
        <v>39</v>
      </c>
      <c r="B20" s="117" t="s">
        <v>66</v>
      </c>
      <c r="C20" s="118" t="s">
        <v>133</v>
      </c>
      <c r="D20" s="119" t="s">
        <v>134</v>
      </c>
      <c r="E20" s="120">
        <v>4190773.9</v>
      </c>
      <c r="F20" s="121">
        <v>3946404.57</v>
      </c>
      <c r="G20" s="120">
        <v>0</v>
      </c>
      <c r="H20" s="121">
        <v>17400</v>
      </c>
      <c r="I20" s="122">
        <v>38000</v>
      </c>
      <c r="J20" s="122">
        <f>E20-(F20+H20+I20)</f>
        <v>188969.33000000007</v>
      </c>
      <c r="K20" s="96"/>
    </row>
    <row r="21" spans="1:11" x14ac:dyDescent="0.2">
      <c r="A21" s="85" t="s">
        <v>39</v>
      </c>
      <c r="B21" s="123"/>
      <c r="C21" s="124"/>
      <c r="D21" s="125" t="s">
        <v>65</v>
      </c>
      <c r="E21" s="126"/>
      <c r="F21" s="127"/>
      <c r="G21" s="126"/>
      <c r="H21" s="127"/>
      <c r="I21" s="128">
        <v>38000</v>
      </c>
      <c r="J21" s="128"/>
      <c r="K21" s="96"/>
    </row>
    <row r="22" spans="1:11" x14ac:dyDescent="0.2">
      <c r="A22" s="85" t="s">
        <v>39</v>
      </c>
      <c r="B22" s="117" t="s">
        <v>66</v>
      </c>
      <c r="C22" s="118" t="s">
        <v>135</v>
      </c>
      <c r="D22" s="119" t="s">
        <v>136</v>
      </c>
      <c r="E22" s="120">
        <v>855820</v>
      </c>
      <c r="F22" s="121">
        <v>704519.69</v>
      </c>
      <c r="G22" s="120">
        <v>0</v>
      </c>
      <c r="H22" s="121">
        <v>69900</v>
      </c>
      <c r="I22" s="122">
        <v>45000</v>
      </c>
      <c r="J22" s="122">
        <f>E22-(F22+H22+I22)</f>
        <v>36400.310000000056</v>
      </c>
      <c r="K22" s="96"/>
    </row>
    <row r="23" spans="1:11" x14ac:dyDescent="0.2">
      <c r="A23" s="85" t="s">
        <v>39</v>
      </c>
      <c r="B23" s="123"/>
      <c r="C23" s="124"/>
      <c r="D23" s="125" t="s">
        <v>65</v>
      </c>
      <c r="E23" s="126"/>
      <c r="F23" s="127"/>
      <c r="G23" s="126"/>
      <c r="H23" s="127"/>
      <c r="I23" s="128">
        <v>45000</v>
      </c>
      <c r="J23" s="128"/>
      <c r="K23" s="96"/>
    </row>
    <row r="24" spans="1:11" x14ac:dyDescent="0.2">
      <c r="A24" s="85" t="s">
        <v>39</v>
      </c>
      <c r="B24" s="117" t="s">
        <v>66</v>
      </c>
      <c r="C24" s="118" t="s">
        <v>137</v>
      </c>
      <c r="D24" s="119" t="s">
        <v>138</v>
      </c>
      <c r="E24" s="120">
        <v>1079000</v>
      </c>
      <c r="F24" s="121">
        <v>930000.24</v>
      </c>
      <c r="G24" s="120">
        <v>0</v>
      </c>
      <c r="H24" s="121">
        <v>87200</v>
      </c>
      <c r="I24" s="122">
        <v>61799.7</v>
      </c>
      <c r="J24" s="122">
        <f>E24-(F24+H24+I24)</f>
        <v>6.0000000055879354E-2</v>
      </c>
      <c r="K24" s="96"/>
    </row>
    <row r="25" spans="1:11" x14ac:dyDescent="0.2">
      <c r="A25" s="85" t="s">
        <v>39</v>
      </c>
      <c r="B25" s="123"/>
      <c r="C25" s="124"/>
      <c r="D25" s="125" t="s">
        <v>65</v>
      </c>
      <c r="E25" s="126"/>
      <c r="F25" s="127"/>
      <c r="G25" s="126"/>
      <c r="H25" s="127"/>
      <c r="I25" s="128">
        <v>61799.7</v>
      </c>
      <c r="J25" s="128"/>
      <c r="K25" s="96"/>
    </row>
    <row r="26" spans="1:11" x14ac:dyDescent="0.2">
      <c r="A26" s="85" t="s">
        <v>39</v>
      </c>
      <c r="B26" s="117" t="s">
        <v>66</v>
      </c>
      <c r="C26" s="118" t="s">
        <v>139</v>
      </c>
      <c r="D26" s="119" t="s">
        <v>140</v>
      </c>
      <c r="E26" s="120">
        <v>662990</v>
      </c>
      <c r="F26" s="121">
        <v>557793.61</v>
      </c>
      <c r="G26" s="120">
        <v>0</v>
      </c>
      <c r="H26" s="121">
        <v>7200</v>
      </c>
      <c r="I26" s="122">
        <v>13000</v>
      </c>
      <c r="J26" s="122">
        <f>E26-(F26+H26+I26)</f>
        <v>84996.390000000014</v>
      </c>
      <c r="K26" s="96"/>
    </row>
    <row r="27" spans="1:11" x14ac:dyDescent="0.2">
      <c r="A27" s="85" t="s">
        <v>39</v>
      </c>
      <c r="B27" s="123"/>
      <c r="C27" s="124"/>
      <c r="D27" s="125" t="s">
        <v>65</v>
      </c>
      <c r="E27" s="126"/>
      <c r="F27" s="127"/>
      <c r="G27" s="126"/>
      <c r="H27" s="127"/>
      <c r="I27" s="128">
        <v>13000</v>
      </c>
      <c r="J27" s="128"/>
      <c r="K27" s="96"/>
    </row>
    <row r="28" spans="1:11" x14ac:dyDescent="0.2">
      <c r="A28" s="85" t="s">
        <v>39</v>
      </c>
      <c r="B28" s="117" t="s">
        <v>66</v>
      </c>
      <c r="C28" s="118" t="s">
        <v>141</v>
      </c>
      <c r="D28" s="119" t="s">
        <v>142</v>
      </c>
      <c r="E28" s="120">
        <v>675054.27</v>
      </c>
      <c r="F28" s="121">
        <v>562790.1</v>
      </c>
      <c r="G28" s="120">
        <v>0</v>
      </c>
      <c r="H28" s="121">
        <v>56400</v>
      </c>
      <c r="I28" s="122">
        <v>41500</v>
      </c>
      <c r="J28" s="122">
        <f>E28-(F28+H28+I28)</f>
        <v>14364.170000000042</v>
      </c>
      <c r="K28" s="96"/>
    </row>
    <row r="29" spans="1:11" x14ac:dyDescent="0.2">
      <c r="A29" s="85" t="s">
        <v>39</v>
      </c>
      <c r="B29" s="123"/>
      <c r="C29" s="124"/>
      <c r="D29" s="125" t="s">
        <v>65</v>
      </c>
      <c r="E29" s="126"/>
      <c r="F29" s="127"/>
      <c r="G29" s="126"/>
      <c r="H29" s="127"/>
      <c r="I29" s="128">
        <v>41500</v>
      </c>
      <c r="J29" s="128"/>
      <c r="K29" s="96"/>
    </row>
    <row r="30" spans="1:11" x14ac:dyDescent="0.2">
      <c r="A30" s="85" t="s">
        <v>39</v>
      </c>
      <c r="B30" s="117" t="s">
        <v>66</v>
      </c>
      <c r="C30" s="118" t="s">
        <v>143</v>
      </c>
      <c r="D30" s="119" t="s">
        <v>144</v>
      </c>
      <c r="E30" s="120">
        <v>377580.28</v>
      </c>
      <c r="F30" s="121">
        <v>346760.75</v>
      </c>
      <c r="G30" s="120">
        <v>0</v>
      </c>
      <c r="H30" s="121">
        <v>2000</v>
      </c>
      <c r="I30" s="122">
        <v>2000</v>
      </c>
      <c r="J30" s="122">
        <f>E30-(F30+H30+I30)</f>
        <v>26819.530000000028</v>
      </c>
      <c r="K30" s="96"/>
    </row>
    <row r="31" spans="1:11" x14ac:dyDescent="0.2">
      <c r="A31" s="85" t="s">
        <v>39</v>
      </c>
      <c r="B31" s="123"/>
      <c r="C31" s="124"/>
      <c r="D31" s="125" t="s">
        <v>65</v>
      </c>
      <c r="E31" s="126"/>
      <c r="F31" s="127"/>
      <c r="G31" s="126"/>
      <c r="H31" s="127"/>
      <c r="I31" s="128">
        <v>2000</v>
      </c>
      <c r="J31" s="128"/>
      <c r="K31" s="96"/>
    </row>
    <row r="32" spans="1:11" x14ac:dyDescent="0.2">
      <c r="A32" s="85" t="s">
        <v>39</v>
      </c>
      <c r="B32" s="117" t="s">
        <v>66</v>
      </c>
      <c r="C32" s="118" t="s">
        <v>145</v>
      </c>
      <c r="D32" s="119" t="s">
        <v>146</v>
      </c>
      <c r="E32" s="120">
        <v>550000.16</v>
      </c>
      <c r="F32" s="121">
        <v>400374.07</v>
      </c>
      <c r="G32" s="120">
        <v>0</v>
      </c>
      <c r="H32" s="121">
        <v>60900</v>
      </c>
      <c r="I32" s="122">
        <v>10000</v>
      </c>
      <c r="J32" s="122">
        <f>E32-(F32+H32+I32)</f>
        <v>78726.090000000026</v>
      </c>
      <c r="K32" s="96"/>
    </row>
    <row r="33" spans="1:11" x14ac:dyDescent="0.2">
      <c r="A33" s="85" t="s">
        <v>39</v>
      </c>
      <c r="B33" s="123"/>
      <c r="C33" s="124"/>
      <c r="D33" s="125" t="s">
        <v>65</v>
      </c>
      <c r="E33" s="126"/>
      <c r="F33" s="127"/>
      <c r="G33" s="126"/>
      <c r="H33" s="127"/>
      <c r="I33" s="128">
        <v>10000</v>
      </c>
      <c r="J33" s="128"/>
      <c r="K33" s="96"/>
    </row>
    <row r="34" spans="1:11" x14ac:dyDescent="0.2">
      <c r="A34" s="85" t="s">
        <v>39</v>
      </c>
      <c r="B34" s="117" t="s">
        <v>66</v>
      </c>
      <c r="C34" s="118" t="s">
        <v>147</v>
      </c>
      <c r="D34" s="119" t="s">
        <v>148</v>
      </c>
      <c r="E34" s="120">
        <v>930200</v>
      </c>
      <c r="F34" s="121">
        <v>731990.18</v>
      </c>
      <c r="G34" s="120">
        <v>0</v>
      </c>
      <c r="H34" s="121">
        <v>43200</v>
      </c>
      <c r="I34" s="122">
        <v>20000</v>
      </c>
      <c r="J34" s="122">
        <f>E34-(F34+H34+I34)</f>
        <v>135009.81999999995</v>
      </c>
      <c r="K34" s="96"/>
    </row>
    <row r="35" spans="1:11" x14ac:dyDescent="0.2">
      <c r="A35" s="85" t="s">
        <v>39</v>
      </c>
      <c r="B35" s="123"/>
      <c r="C35" s="124"/>
      <c r="D35" s="125" t="s">
        <v>65</v>
      </c>
      <c r="E35" s="126"/>
      <c r="F35" s="127"/>
      <c r="G35" s="126"/>
      <c r="H35" s="127"/>
      <c r="I35" s="128">
        <v>20000</v>
      </c>
      <c r="J35" s="128"/>
      <c r="K35" s="96"/>
    </row>
    <row r="36" spans="1:11" x14ac:dyDescent="0.2">
      <c r="A36" s="85" t="s">
        <v>39</v>
      </c>
      <c r="B36" s="117" t="s">
        <v>66</v>
      </c>
      <c r="C36" s="118" t="s">
        <v>149</v>
      </c>
      <c r="D36" s="119" t="s">
        <v>150</v>
      </c>
      <c r="E36" s="120">
        <v>301740</v>
      </c>
      <c r="F36" s="121">
        <v>224039.92</v>
      </c>
      <c r="G36" s="120">
        <v>0</v>
      </c>
      <c r="H36" s="121">
        <v>8800</v>
      </c>
      <c r="I36" s="122">
        <v>3000</v>
      </c>
      <c r="J36" s="122">
        <f>E36-(F36+H36+I36)</f>
        <v>65900.079999999987</v>
      </c>
      <c r="K36" s="96"/>
    </row>
    <row r="37" spans="1:11" x14ac:dyDescent="0.2">
      <c r="A37" s="85" t="s">
        <v>39</v>
      </c>
      <c r="B37" s="123"/>
      <c r="C37" s="124"/>
      <c r="D37" s="125" t="s">
        <v>65</v>
      </c>
      <c r="E37" s="126"/>
      <c r="F37" s="127"/>
      <c r="G37" s="126"/>
      <c r="H37" s="127"/>
      <c r="I37" s="128">
        <v>3000</v>
      </c>
      <c r="J37" s="128"/>
      <c r="K37" s="96"/>
    </row>
    <row r="38" spans="1:11" x14ac:dyDescent="0.2">
      <c r="A38" s="85" t="s">
        <v>39</v>
      </c>
      <c r="B38" s="117" t="s">
        <v>66</v>
      </c>
      <c r="C38" s="118" t="s">
        <v>151</v>
      </c>
      <c r="D38" s="119" t="s">
        <v>152</v>
      </c>
      <c r="E38" s="120">
        <v>570000</v>
      </c>
      <c r="F38" s="121">
        <v>167565.62</v>
      </c>
      <c r="G38" s="120">
        <v>0</v>
      </c>
      <c r="H38" s="121">
        <v>36500</v>
      </c>
      <c r="I38" s="122">
        <v>50000</v>
      </c>
      <c r="J38" s="122">
        <f>E38-(F38+H38+I38)</f>
        <v>315934.38</v>
      </c>
      <c r="K38" s="96"/>
    </row>
    <row r="39" spans="1:11" x14ac:dyDescent="0.2">
      <c r="A39" s="85" t="s">
        <v>39</v>
      </c>
      <c r="B39" s="123"/>
      <c r="C39" s="124"/>
      <c r="D39" s="125" t="s">
        <v>65</v>
      </c>
      <c r="E39" s="126"/>
      <c r="F39" s="127"/>
      <c r="G39" s="126"/>
      <c r="H39" s="127"/>
      <c r="I39" s="128">
        <v>50000</v>
      </c>
      <c r="J39" s="128"/>
      <c r="K39" s="96"/>
    </row>
    <row r="40" spans="1:11" x14ac:dyDescent="0.2">
      <c r="A40" s="85" t="s">
        <v>39</v>
      </c>
      <c r="B40" s="117" t="s">
        <v>66</v>
      </c>
      <c r="C40" s="118" t="s">
        <v>153</v>
      </c>
      <c r="D40" s="119" t="s">
        <v>154</v>
      </c>
      <c r="E40" s="120">
        <v>592349.47</v>
      </c>
      <c r="F40" s="121">
        <v>442255.38</v>
      </c>
      <c r="G40" s="120">
        <v>0</v>
      </c>
      <c r="H40" s="121">
        <v>18900</v>
      </c>
      <c r="I40" s="122">
        <v>15000</v>
      </c>
      <c r="J40" s="122">
        <f>E40-(F40+H40+I40)</f>
        <v>116194.08999999997</v>
      </c>
      <c r="K40" s="96"/>
    </row>
    <row r="41" spans="1:11" x14ac:dyDescent="0.2">
      <c r="A41" s="85" t="s">
        <v>39</v>
      </c>
      <c r="B41" s="123"/>
      <c r="C41" s="124"/>
      <c r="D41" s="125" t="s">
        <v>65</v>
      </c>
      <c r="E41" s="126"/>
      <c r="F41" s="127"/>
      <c r="G41" s="126"/>
      <c r="H41" s="127"/>
      <c r="I41" s="128">
        <v>15000</v>
      </c>
      <c r="J41" s="128"/>
      <c r="K41" s="96"/>
    </row>
    <row r="42" spans="1:11" x14ac:dyDescent="0.2">
      <c r="A42" s="85" t="s">
        <v>39</v>
      </c>
      <c r="B42" s="117" t="s">
        <v>66</v>
      </c>
      <c r="C42" s="118" t="s">
        <v>155</v>
      </c>
      <c r="D42" s="119" t="s">
        <v>156</v>
      </c>
      <c r="E42" s="120">
        <v>287760</v>
      </c>
      <c r="F42" s="121">
        <v>261823.11</v>
      </c>
      <c r="G42" s="120">
        <v>0</v>
      </c>
      <c r="H42" s="121">
        <v>9400</v>
      </c>
      <c r="I42" s="122">
        <v>8000</v>
      </c>
      <c r="J42" s="122">
        <f>E42-(F42+H42+I42)</f>
        <v>8536.890000000014</v>
      </c>
      <c r="K42" s="96"/>
    </row>
    <row r="43" spans="1:11" x14ac:dyDescent="0.2">
      <c r="A43" s="85" t="s">
        <v>39</v>
      </c>
      <c r="B43" s="123"/>
      <c r="C43" s="124"/>
      <c r="D43" s="125" t="s">
        <v>65</v>
      </c>
      <c r="E43" s="126"/>
      <c r="F43" s="127"/>
      <c r="G43" s="126"/>
      <c r="H43" s="127"/>
      <c r="I43" s="128">
        <v>8000</v>
      </c>
      <c r="J43" s="128"/>
      <c r="K43" s="96"/>
    </row>
    <row r="44" spans="1:11" x14ac:dyDescent="0.2">
      <c r="A44" s="85" t="s">
        <v>39</v>
      </c>
      <c r="B44" s="117" t="s">
        <v>66</v>
      </c>
      <c r="C44" s="118" t="s">
        <v>157</v>
      </c>
      <c r="D44" s="119" t="s">
        <v>158</v>
      </c>
      <c r="E44" s="120">
        <v>357200</v>
      </c>
      <c r="F44" s="121">
        <v>279736.5</v>
      </c>
      <c r="G44" s="120">
        <v>0</v>
      </c>
      <c r="H44" s="121">
        <v>23400</v>
      </c>
      <c r="I44" s="122">
        <v>25000</v>
      </c>
      <c r="J44" s="122">
        <f>E44-(F44+H44+I44)</f>
        <v>29063.5</v>
      </c>
      <c r="K44" s="96"/>
    </row>
    <row r="45" spans="1:11" x14ac:dyDescent="0.2">
      <c r="A45" s="85" t="s">
        <v>39</v>
      </c>
      <c r="B45" s="123"/>
      <c r="C45" s="124"/>
      <c r="D45" s="125" t="s">
        <v>65</v>
      </c>
      <c r="E45" s="126"/>
      <c r="F45" s="127"/>
      <c r="G45" s="126"/>
      <c r="H45" s="127"/>
      <c r="I45" s="128">
        <v>25000</v>
      </c>
      <c r="J45" s="128"/>
      <c r="K45" s="96"/>
    </row>
    <row r="46" spans="1:11" x14ac:dyDescent="0.2">
      <c r="A46" s="85" t="s">
        <v>39</v>
      </c>
      <c r="B46" s="117" t="s">
        <v>66</v>
      </c>
      <c r="C46" s="118" t="s">
        <v>159</v>
      </c>
      <c r="D46" s="119" t="s">
        <v>160</v>
      </c>
      <c r="E46" s="120">
        <v>804030</v>
      </c>
      <c r="F46" s="121">
        <v>593264.35</v>
      </c>
      <c r="G46" s="120">
        <v>0</v>
      </c>
      <c r="H46" s="121">
        <v>30800</v>
      </c>
      <c r="I46" s="122">
        <v>26000</v>
      </c>
      <c r="J46" s="122">
        <f>E46-(F46+H46+I46)</f>
        <v>153965.65000000002</v>
      </c>
      <c r="K46" s="96"/>
    </row>
    <row r="47" spans="1:11" x14ac:dyDescent="0.2">
      <c r="A47" s="85" t="s">
        <v>39</v>
      </c>
      <c r="B47" s="123"/>
      <c r="C47" s="124"/>
      <c r="D47" s="125" t="s">
        <v>65</v>
      </c>
      <c r="E47" s="126"/>
      <c r="F47" s="127"/>
      <c r="G47" s="126"/>
      <c r="H47" s="127"/>
      <c r="I47" s="128">
        <v>26000</v>
      </c>
      <c r="J47" s="128"/>
      <c r="K47" s="96"/>
    </row>
    <row r="48" spans="1:11" x14ac:dyDescent="0.2">
      <c r="A48" s="85" t="s">
        <v>39</v>
      </c>
      <c r="B48" s="117" t="s">
        <v>66</v>
      </c>
      <c r="C48" s="118" t="s">
        <v>161</v>
      </c>
      <c r="D48" s="119" t="s">
        <v>162</v>
      </c>
      <c r="E48" s="120">
        <v>279999.83</v>
      </c>
      <c r="F48" s="121">
        <v>276336.84000000003</v>
      </c>
      <c r="G48" s="120">
        <v>0</v>
      </c>
      <c r="H48" s="121">
        <v>300</v>
      </c>
      <c r="I48" s="122">
        <v>500</v>
      </c>
      <c r="J48" s="122">
        <f>E48-(F48+H48+I48)</f>
        <v>2862.9899999999907</v>
      </c>
      <c r="K48" s="96"/>
    </row>
    <row r="49" spans="1:11" x14ac:dyDescent="0.2">
      <c r="A49" s="85" t="s">
        <v>39</v>
      </c>
      <c r="B49" s="123"/>
      <c r="C49" s="124"/>
      <c r="D49" s="125" t="s">
        <v>65</v>
      </c>
      <c r="E49" s="126"/>
      <c r="F49" s="127"/>
      <c r="G49" s="126"/>
      <c r="H49" s="127"/>
      <c r="I49" s="128">
        <v>500</v>
      </c>
      <c r="J49" s="128"/>
      <c r="K49" s="96"/>
    </row>
    <row r="50" spans="1:11" x14ac:dyDescent="0.2">
      <c r="A50" s="85" t="s">
        <v>39</v>
      </c>
      <c r="B50" s="117" t="s">
        <v>66</v>
      </c>
      <c r="C50" s="118" t="s">
        <v>163</v>
      </c>
      <c r="D50" s="119" t="s">
        <v>164</v>
      </c>
      <c r="E50" s="120">
        <v>619400</v>
      </c>
      <c r="F50" s="121">
        <v>342612.85</v>
      </c>
      <c r="G50" s="120">
        <v>0</v>
      </c>
      <c r="H50" s="121">
        <v>8500</v>
      </c>
      <c r="I50" s="122">
        <v>10000</v>
      </c>
      <c r="J50" s="122">
        <f>E50-(F50+H50+I50)</f>
        <v>258287.15000000002</v>
      </c>
      <c r="K50" s="96"/>
    </row>
    <row r="51" spans="1:11" x14ac:dyDescent="0.2">
      <c r="A51" s="85" t="s">
        <v>39</v>
      </c>
      <c r="B51" s="123"/>
      <c r="C51" s="124"/>
      <c r="D51" s="125" t="s">
        <v>65</v>
      </c>
      <c r="E51" s="126"/>
      <c r="F51" s="127"/>
      <c r="G51" s="126"/>
      <c r="H51" s="127"/>
      <c r="I51" s="128">
        <v>10000</v>
      </c>
      <c r="J51" s="128"/>
      <c r="K51" s="96"/>
    </row>
    <row r="52" spans="1:11" x14ac:dyDescent="0.2">
      <c r="A52" s="85" t="s">
        <v>39</v>
      </c>
      <c r="B52" s="117" t="s">
        <v>66</v>
      </c>
      <c r="C52" s="118" t="s">
        <v>165</v>
      </c>
      <c r="D52" s="119" t="s">
        <v>166</v>
      </c>
      <c r="E52" s="120">
        <v>1271400</v>
      </c>
      <c r="F52" s="121">
        <v>968268.14</v>
      </c>
      <c r="G52" s="120">
        <v>0</v>
      </c>
      <c r="H52" s="121">
        <v>16600</v>
      </c>
      <c r="I52" s="122">
        <v>12000</v>
      </c>
      <c r="J52" s="122">
        <f>E52-(F52+H52+I52)</f>
        <v>274531.86</v>
      </c>
      <c r="K52" s="96"/>
    </row>
    <row r="53" spans="1:11" x14ac:dyDescent="0.2">
      <c r="A53" s="85" t="s">
        <v>39</v>
      </c>
      <c r="B53" s="123"/>
      <c r="C53" s="124"/>
      <c r="D53" s="125" t="s">
        <v>65</v>
      </c>
      <c r="E53" s="126"/>
      <c r="F53" s="127"/>
      <c r="G53" s="126"/>
      <c r="H53" s="127"/>
      <c r="I53" s="128">
        <v>12000</v>
      </c>
      <c r="J53" s="128"/>
      <c r="K53" s="96"/>
    </row>
    <row r="54" spans="1:11" x14ac:dyDescent="0.2">
      <c r="A54" s="85" t="s">
        <v>39</v>
      </c>
      <c r="B54" s="117" t="s">
        <v>66</v>
      </c>
      <c r="C54" s="118" t="s">
        <v>167</v>
      </c>
      <c r="D54" s="119" t="s">
        <v>168</v>
      </c>
      <c r="E54" s="120">
        <v>392498.47</v>
      </c>
      <c r="F54" s="121">
        <v>333193.71000000002</v>
      </c>
      <c r="G54" s="120">
        <v>0</v>
      </c>
      <c r="H54" s="121">
        <v>1600</v>
      </c>
      <c r="I54" s="122">
        <v>1400</v>
      </c>
      <c r="J54" s="122">
        <f>E54-(F54+H54+I54)</f>
        <v>56304.759999999951</v>
      </c>
      <c r="K54" s="96"/>
    </row>
    <row r="55" spans="1:11" x14ac:dyDescent="0.2">
      <c r="A55" s="85" t="s">
        <v>39</v>
      </c>
      <c r="B55" s="123"/>
      <c r="C55" s="124"/>
      <c r="D55" s="125" t="s">
        <v>65</v>
      </c>
      <c r="E55" s="126"/>
      <c r="F55" s="127"/>
      <c r="G55" s="126"/>
      <c r="H55" s="127"/>
      <c r="I55" s="128">
        <v>1400</v>
      </c>
      <c r="J55" s="128"/>
      <c r="K55" s="96"/>
    </row>
    <row r="56" spans="1:11" x14ac:dyDescent="0.2">
      <c r="A56" s="85" t="s">
        <v>39</v>
      </c>
      <c r="B56" s="117" t="s">
        <v>66</v>
      </c>
      <c r="C56" s="118" t="s">
        <v>169</v>
      </c>
      <c r="D56" s="119" t="s">
        <v>170</v>
      </c>
      <c r="E56" s="120">
        <v>1370430</v>
      </c>
      <c r="F56" s="121">
        <v>1094841.6200000001</v>
      </c>
      <c r="G56" s="120">
        <v>0</v>
      </c>
      <c r="H56" s="121">
        <v>7000</v>
      </c>
      <c r="I56" s="122">
        <v>3000</v>
      </c>
      <c r="J56" s="122">
        <f>E56-(F56+H56+I56)</f>
        <v>265588.37999999989</v>
      </c>
      <c r="K56" s="96"/>
    </row>
    <row r="57" spans="1:11" x14ac:dyDescent="0.2">
      <c r="A57" s="85" t="s">
        <v>39</v>
      </c>
      <c r="B57" s="123"/>
      <c r="C57" s="124"/>
      <c r="D57" s="125" t="s">
        <v>65</v>
      </c>
      <c r="E57" s="126"/>
      <c r="F57" s="127"/>
      <c r="G57" s="126"/>
      <c r="H57" s="127"/>
      <c r="I57" s="128">
        <v>3000</v>
      </c>
      <c r="J57" s="128"/>
      <c r="K57" s="96"/>
    </row>
    <row r="58" spans="1:11" x14ac:dyDescent="0.2">
      <c r="A58" s="85" t="s">
        <v>39</v>
      </c>
      <c r="B58" s="117" t="s">
        <v>66</v>
      </c>
      <c r="C58" s="118" t="s">
        <v>171</v>
      </c>
      <c r="D58" s="119" t="s">
        <v>172</v>
      </c>
      <c r="E58" s="120">
        <v>832000.01</v>
      </c>
      <c r="F58" s="121">
        <v>259481.3</v>
      </c>
      <c r="G58" s="120">
        <v>0</v>
      </c>
      <c r="H58" s="121">
        <v>25400</v>
      </c>
      <c r="I58" s="122">
        <v>150000</v>
      </c>
      <c r="J58" s="122">
        <f>E58-(F58+H58+I58)</f>
        <v>397118.71</v>
      </c>
      <c r="K58" s="96"/>
    </row>
    <row r="59" spans="1:11" x14ac:dyDescent="0.2">
      <c r="A59" s="85" t="s">
        <v>39</v>
      </c>
      <c r="B59" s="123"/>
      <c r="C59" s="124"/>
      <c r="D59" s="125" t="s">
        <v>65</v>
      </c>
      <c r="E59" s="126"/>
      <c r="F59" s="127"/>
      <c r="G59" s="126"/>
      <c r="H59" s="127"/>
      <c r="I59" s="128">
        <v>150000</v>
      </c>
      <c r="J59" s="128"/>
      <c r="K59" s="96"/>
    </row>
    <row r="60" spans="1:11" x14ac:dyDescent="0.2">
      <c r="A60" s="85" t="s">
        <v>39</v>
      </c>
      <c r="B60" s="117" t="s">
        <v>66</v>
      </c>
      <c r="C60" s="118" t="s">
        <v>173</v>
      </c>
      <c r="D60" s="119" t="s">
        <v>174</v>
      </c>
      <c r="E60" s="120">
        <v>155091</v>
      </c>
      <c r="F60" s="121">
        <v>97868.79</v>
      </c>
      <c r="G60" s="120">
        <v>0</v>
      </c>
      <c r="H60" s="121">
        <v>1500</v>
      </c>
      <c r="I60" s="122">
        <v>35000</v>
      </c>
      <c r="J60" s="122">
        <f>E60-(F60+H60+I60)</f>
        <v>20722.210000000021</v>
      </c>
      <c r="K60" s="96"/>
    </row>
    <row r="61" spans="1:11" x14ac:dyDescent="0.2">
      <c r="A61" s="85" t="s">
        <v>39</v>
      </c>
      <c r="B61" s="123"/>
      <c r="C61" s="124"/>
      <c r="D61" s="125" t="s">
        <v>65</v>
      </c>
      <c r="E61" s="126"/>
      <c r="F61" s="127"/>
      <c r="G61" s="126"/>
      <c r="H61" s="127"/>
      <c r="I61" s="128">
        <v>35000</v>
      </c>
      <c r="J61" s="128"/>
      <c r="K61" s="96"/>
    </row>
    <row r="62" spans="1:11" x14ac:dyDescent="0.2">
      <c r="A62" s="85" t="s">
        <v>39</v>
      </c>
      <c r="B62" s="117" t="s">
        <v>66</v>
      </c>
      <c r="C62" s="118" t="s">
        <v>175</v>
      </c>
      <c r="D62" s="119" t="s">
        <v>176</v>
      </c>
      <c r="E62" s="120">
        <v>393360</v>
      </c>
      <c r="F62" s="121">
        <v>338090.45</v>
      </c>
      <c r="G62" s="120">
        <v>0</v>
      </c>
      <c r="H62" s="121">
        <v>15400</v>
      </c>
      <c r="I62" s="122">
        <v>12500</v>
      </c>
      <c r="J62" s="122">
        <f>E62-(F62+H62+I62)</f>
        <v>27369.549999999988</v>
      </c>
      <c r="K62" s="96"/>
    </row>
    <row r="63" spans="1:11" x14ac:dyDescent="0.2">
      <c r="A63" s="85" t="s">
        <v>39</v>
      </c>
      <c r="B63" s="123"/>
      <c r="C63" s="124"/>
      <c r="D63" s="125" t="s">
        <v>65</v>
      </c>
      <c r="E63" s="126"/>
      <c r="F63" s="127"/>
      <c r="G63" s="126"/>
      <c r="H63" s="127"/>
      <c r="I63" s="128">
        <v>12500</v>
      </c>
      <c r="J63" s="128"/>
      <c r="K63" s="96"/>
    </row>
    <row r="64" spans="1:11" x14ac:dyDescent="0.2">
      <c r="A64" s="85" t="s">
        <v>39</v>
      </c>
      <c r="B64" s="117" t="s">
        <v>66</v>
      </c>
      <c r="C64" s="118" t="s">
        <v>177</v>
      </c>
      <c r="D64" s="119" t="s">
        <v>178</v>
      </c>
      <c r="E64" s="120">
        <v>852178</v>
      </c>
      <c r="F64" s="121">
        <v>705684.36</v>
      </c>
      <c r="G64" s="120">
        <v>0</v>
      </c>
      <c r="H64" s="121">
        <v>21300</v>
      </c>
      <c r="I64" s="122">
        <v>40000</v>
      </c>
      <c r="J64" s="122">
        <f>E64-(F64+H64+I64)</f>
        <v>85193.640000000014</v>
      </c>
      <c r="K64" s="96"/>
    </row>
    <row r="65" spans="1:11" x14ac:dyDescent="0.2">
      <c r="A65" s="85" t="s">
        <v>39</v>
      </c>
      <c r="B65" s="123"/>
      <c r="C65" s="124"/>
      <c r="D65" s="125" t="s">
        <v>65</v>
      </c>
      <c r="E65" s="126"/>
      <c r="F65" s="127"/>
      <c r="G65" s="126"/>
      <c r="H65" s="127"/>
      <c r="I65" s="128">
        <v>40000</v>
      </c>
      <c r="J65" s="128"/>
      <c r="K65" s="96"/>
    </row>
    <row r="66" spans="1:11" x14ac:dyDescent="0.2">
      <c r="A66" s="85" t="s">
        <v>39</v>
      </c>
      <c r="B66" s="117" t="s">
        <v>66</v>
      </c>
      <c r="C66" s="118" t="s">
        <v>179</v>
      </c>
      <c r="D66" s="119" t="s">
        <v>180</v>
      </c>
      <c r="E66" s="120">
        <v>520000</v>
      </c>
      <c r="F66" s="121">
        <v>5005.08</v>
      </c>
      <c r="G66" s="120">
        <v>0</v>
      </c>
      <c r="H66" s="121">
        <v>20000</v>
      </c>
      <c r="I66" s="122">
        <v>12000</v>
      </c>
      <c r="J66" s="122">
        <f>E66-(F66+H66+I66)</f>
        <v>482994.92</v>
      </c>
      <c r="K66" s="96"/>
    </row>
    <row r="67" spans="1:11" x14ac:dyDescent="0.2">
      <c r="A67" s="85" t="s">
        <v>39</v>
      </c>
      <c r="B67" s="123"/>
      <c r="C67" s="124"/>
      <c r="D67" s="125" t="s">
        <v>65</v>
      </c>
      <c r="E67" s="126"/>
      <c r="F67" s="127"/>
      <c r="G67" s="126"/>
      <c r="H67" s="127"/>
      <c r="I67" s="128">
        <v>12000</v>
      </c>
      <c r="J67" s="128"/>
      <c r="K67" s="96"/>
    </row>
    <row r="68" spans="1:11" x14ac:dyDescent="0.2">
      <c r="A68" s="85" t="s">
        <v>39</v>
      </c>
      <c r="B68" s="117" t="s">
        <v>66</v>
      </c>
      <c r="C68" s="118" t="s">
        <v>181</v>
      </c>
      <c r="D68" s="119" t="s">
        <v>182</v>
      </c>
      <c r="E68" s="120">
        <v>200000</v>
      </c>
      <c r="F68" s="121">
        <v>32709.41</v>
      </c>
      <c r="G68" s="120">
        <v>0</v>
      </c>
      <c r="H68" s="121">
        <v>4200</v>
      </c>
      <c r="I68" s="122">
        <v>6000</v>
      </c>
      <c r="J68" s="122">
        <f>E68-(F68+H68+I68)</f>
        <v>157090.59</v>
      </c>
      <c r="K68" s="96"/>
    </row>
    <row r="69" spans="1:11" x14ac:dyDescent="0.2">
      <c r="A69" s="85" t="s">
        <v>39</v>
      </c>
      <c r="B69" s="123"/>
      <c r="C69" s="124"/>
      <c r="D69" s="125" t="s">
        <v>65</v>
      </c>
      <c r="E69" s="126"/>
      <c r="F69" s="127"/>
      <c r="G69" s="126"/>
      <c r="H69" s="127"/>
      <c r="I69" s="128">
        <v>6000</v>
      </c>
      <c r="J69" s="128"/>
      <c r="K69" s="96"/>
    </row>
    <row r="70" spans="1:11" x14ac:dyDescent="0.2">
      <c r="A70" s="85" t="s">
        <v>39</v>
      </c>
      <c r="B70" s="117" t="s">
        <v>66</v>
      </c>
      <c r="C70" s="118" t="s">
        <v>183</v>
      </c>
      <c r="D70" s="119" t="s">
        <v>184</v>
      </c>
      <c r="E70" s="120">
        <v>1087000.17</v>
      </c>
      <c r="F70" s="121">
        <v>64844.06</v>
      </c>
      <c r="G70" s="120">
        <v>0</v>
      </c>
      <c r="H70" s="121">
        <v>5000</v>
      </c>
      <c r="I70" s="122">
        <v>5000</v>
      </c>
      <c r="J70" s="122">
        <f>E70-(F70+H70+I70)</f>
        <v>1012156.1099999999</v>
      </c>
      <c r="K70" s="96"/>
    </row>
    <row r="71" spans="1:11" x14ac:dyDescent="0.2">
      <c r="A71" s="85" t="s">
        <v>39</v>
      </c>
      <c r="B71" s="123"/>
      <c r="C71" s="124"/>
      <c r="D71" s="125" t="s">
        <v>65</v>
      </c>
      <c r="E71" s="126"/>
      <c r="F71" s="127"/>
      <c r="G71" s="126"/>
      <c r="H71" s="127"/>
      <c r="I71" s="128">
        <v>5000</v>
      </c>
      <c r="J71" s="128"/>
      <c r="K71" s="96"/>
    </row>
    <row r="72" spans="1:11" x14ac:dyDescent="0.2">
      <c r="A72" s="85" t="s">
        <v>39</v>
      </c>
      <c r="B72" s="117" t="s">
        <v>66</v>
      </c>
      <c r="C72" s="118" t="s">
        <v>185</v>
      </c>
      <c r="D72" s="119" t="s">
        <v>186</v>
      </c>
      <c r="E72" s="120">
        <v>17600000</v>
      </c>
      <c r="F72" s="121">
        <v>8289818.0599999996</v>
      </c>
      <c r="G72" s="120">
        <v>0</v>
      </c>
      <c r="H72" s="121">
        <v>467900</v>
      </c>
      <c r="I72" s="122">
        <v>348000</v>
      </c>
      <c r="J72" s="122">
        <f>E72-(F72+H72+I72)</f>
        <v>8494281.9400000013</v>
      </c>
      <c r="K72" s="96"/>
    </row>
    <row r="73" spans="1:11" x14ac:dyDescent="0.2">
      <c r="A73" s="85" t="s">
        <v>39</v>
      </c>
      <c r="B73" s="123"/>
      <c r="C73" s="124"/>
      <c r="D73" s="125" t="s">
        <v>65</v>
      </c>
      <c r="E73" s="126"/>
      <c r="F73" s="127"/>
      <c r="G73" s="126"/>
      <c r="H73" s="127"/>
      <c r="I73" s="128">
        <v>348000</v>
      </c>
      <c r="J73" s="128"/>
      <c r="K73" s="96"/>
    </row>
    <row r="74" spans="1:11" x14ac:dyDescent="0.2">
      <c r="A74" s="85" t="s">
        <v>39</v>
      </c>
      <c r="B74" s="117" t="s">
        <v>66</v>
      </c>
      <c r="C74" s="118" t="s">
        <v>187</v>
      </c>
      <c r="D74" s="119" t="s">
        <v>188</v>
      </c>
      <c r="E74" s="120">
        <v>55000</v>
      </c>
      <c r="F74" s="121">
        <v>0</v>
      </c>
      <c r="G74" s="120">
        <v>0</v>
      </c>
      <c r="H74" s="121">
        <v>2000</v>
      </c>
      <c r="I74" s="122">
        <v>2000</v>
      </c>
      <c r="J74" s="122">
        <f>E74-(F74+H74+I74)</f>
        <v>51000</v>
      </c>
      <c r="K74" s="96"/>
    </row>
    <row r="75" spans="1:11" x14ac:dyDescent="0.2">
      <c r="A75" s="85" t="s">
        <v>39</v>
      </c>
      <c r="B75" s="123"/>
      <c r="C75" s="124"/>
      <c r="D75" s="125" t="s">
        <v>65</v>
      </c>
      <c r="E75" s="126"/>
      <c r="F75" s="127"/>
      <c r="G75" s="126"/>
      <c r="H75" s="127"/>
      <c r="I75" s="128">
        <v>2000</v>
      </c>
      <c r="J75" s="128"/>
      <c r="K75" s="96"/>
    </row>
    <row r="76" spans="1:11" x14ac:dyDescent="0.2">
      <c r="A76" s="85" t="s">
        <v>39</v>
      </c>
      <c r="B76" s="117" t="s">
        <v>66</v>
      </c>
      <c r="C76" s="118" t="s">
        <v>189</v>
      </c>
      <c r="D76" s="119" t="s">
        <v>190</v>
      </c>
      <c r="E76" s="120">
        <v>1600000</v>
      </c>
      <c r="F76" s="121">
        <v>29155.22</v>
      </c>
      <c r="G76" s="120">
        <v>0</v>
      </c>
      <c r="H76" s="121">
        <v>200</v>
      </c>
      <c r="I76" s="122">
        <v>15000</v>
      </c>
      <c r="J76" s="122">
        <f>E76-(F76+H76+I76)</f>
        <v>1555644.78</v>
      </c>
      <c r="K76" s="96"/>
    </row>
    <row r="77" spans="1:11" x14ac:dyDescent="0.2">
      <c r="A77" s="85" t="s">
        <v>39</v>
      </c>
      <c r="B77" s="123"/>
      <c r="C77" s="124"/>
      <c r="D77" s="125" t="s">
        <v>65</v>
      </c>
      <c r="E77" s="126"/>
      <c r="F77" s="127"/>
      <c r="G77" s="126"/>
      <c r="H77" s="127"/>
      <c r="I77" s="128">
        <v>15000</v>
      </c>
      <c r="J77" s="128"/>
      <c r="K77" s="96"/>
    </row>
    <row r="78" spans="1:11" x14ac:dyDescent="0.2">
      <c r="A78" s="85" t="s">
        <v>39</v>
      </c>
      <c r="B78" s="117" t="s">
        <v>66</v>
      </c>
      <c r="C78" s="118" t="s">
        <v>191</v>
      </c>
      <c r="D78" s="119" t="s">
        <v>192</v>
      </c>
      <c r="E78" s="120">
        <v>423551</v>
      </c>
      <c r="F78" s="121">
        <v>283841.83</v>
      </c>
      <c r="G78" s="120">
        <v>0</v>
      </c>
      <c r="H78" s="121">
        <v>58500</v>
      </c>
      <c r="I78" s="122">
        <v>35000</v>
      </c>
      <c r="J78" s="122">
        <f>E78-(F78+H78+I78)</f>
        <v>46209.169999999984</v>
      </c>
      <c r="K78" s="96"/>
    </row>
    <row r="79" spans="1:11" x14ac:dyDescent="0.2">
      <c r="A79" s="85" t="s">
        <v>39</v>
      </c>
      <c r="B79" s="123"/>
      <c r="C79" s="124"/>
      <c r="D79" s="125" t="s">
        <v>65</v>
      </c>
      <c r="E79" s="126"/>
      <c r="F79" s="127"/>
      <c r="G79" s="126"/>
      <c r="H79" s="127"/>
      <c r="I79" s="128">
        <v>35000</v>
      </c>
      <c r="J79" s="128"/>
      <c r="K79" s="96"/>
    </row>
    <row r="80" spans="1:11" x14ac:dyDescent="0.2">
      <c r="A80" s="85" t="s">
        <v>39</v>
      </c>
      <c r="B80" s="117" t="s">
        <v>66</v>
      </c>
      <c r="C80" s="118" t="s">
        <v>193</v>
      </c>
      <c r="D80" s="119" t="s">
        <v>194</v>
      </c>
      <c r="E80" s="120">
        <v>850000</v>
      </c>
      <c r="F80" s="121">
        <v>68260.3</v>
      </c>
      <c r="G80" s="120">
        <v>0</v>
      </c>
      <c r="H80" s="121">
        <v>27000</v>
      </c>
      <c r="I80" s="122">
        <v>12000</v>
      </c>
      <c r="J80" s="122">
        <f>E80-(F80+H80+I80)</f>
        <v>742739.7</v>
      </c>
      <c r="K80" s="96"/>
    </row>
    <row r="81" spans="1:11" x14ac:dyDescent="0.2">
      <c r="A81" s="85" t="s">
        <v>39</v>
      </c>
      <c r="B81" s="123"/>
      <c r="C81" s="124"/>
      <c r="D81" s="125" t="s">
        <v>65</v>
      </c>
      <c r="E81" s="126"/>
      <c r="F81" s="127"/>
      <c r="G81" s="126"/>
      <c r="H81" s="127"/>
      <c r="I81" s="128">
        <v>12000</v>
      </c>
      <c r="J81" s="128"/>
      <c r="K81" s="96"/>
    </row>
    <row r="82" spans="1:11" x14ac:dyDescent="0.2">
      <c r="A82" s="85" t="s">
        <v>39</v>
      </c>
      <c r="B82" s="117" t="s">
        <v>66</v>
      </c>
      <c r="C82" s="118" t="s">
        <v>195</v>
      </c>
      <c r="D82" s="119" t="s">
        <v>196</v>
      </c>
      <c r="E82" s="120">
        <v>396800</v>
      </c>
      <c r="F82" s="121">
        <v>167391.84</v>
      </c>
      <c r="G82" s="120">
        <v>0</v>
      </c>
      <c r="H82" s="121">
        <v>136800</v>
      </c>
      <c r="I82" s="122">
        <v>52500</v>
      </c>
      <c r="J82" s="122">
        <f>E82-(F82+H82+I82)</f>
        <v>40108.160000000033</v>
      </c>
      <c r="K82" s="96"/>
    </row>
    <row r="83" spans="1:11" x14ac:dyDescent="0.2">
      <c r="A83" s="85" t="s">
        <v>39</v>
      </c>
      <c r="B83" s="123"/>
      <c r="C83" s="124"/>
      <c r="D83" s="125" t="s">
        <v>65</v>
      </c>
      <c r="E83" s="126"/>
      <c r="F83" s="127"/>
      <c r="G83" s="126"/>
      <c r="H83" s="127"/>
      <c r="I83" s="128">
        <v>52500</v>
      </c>
      <c r="J83" s="128"/>
      <c r="K83" s="96"/>
    </row>
    <row r="84" spans="1:11" x14ac:dyDescent="0.2">
      <c r="A84" s="85" t="s">
        <v>39</v>
      </c>
      <c r="B84" s="117" t="s">
        <v>66</v>
      </c>
      <c r="C84" s="118" t="s">
        <v>197</v>
      </c>
      <c r="D84" s="119" t="s">
        <v>198</v>
      </c>
      <c r="E84" s="120">
        <v>86000</v>
      </c>
      <c r="F84" s="121">
        <v>3912.02</v>
      </c>
      <c r="G84" s="120">
        <v>0</v>
      </c>
      <c r="H84" s="121">
        <v>8400</v>
      </c>
      <c r="I84" s="122">
        <v>3000</v>
      </c>
      <c r="J84" s="122">
        <f>E84-(F84+H84+I84)</f>
        <v>70687.98</v>
      </c>
      <c r="K84" s="96"/>
    </row>
    <row r="85" spans="1:11" x14ac:dyDescent="0.2">
      <c r="A85" s="85" t="s">
        <v>39</v>
      </c>
      <c r="B85" s="123"/>
      <c r="C85" s="124"/>
      <c r="D85" s="125" t="s">
        <v>65</v>
      </c>
      <c r="E85" s="126"/>
      <c r="F85" s="127"/>
      <c r="G85" s="126"/>
      <c r="H85" s="127"/>
      <c r="I85" s="128">
        <v>3000</v>
      </c>
      <c r="J85" s="128"/>
      <c r="K85" s="96"/>
    </row>
    <row r="86" spans="1:11" x14ac:dyDescent="0.2">
      <c r="A86" s="85" t="s">
        <v>39</v>
      </c>
      <c r="B86" s="117" t="s">
        <v>66</v>
      </c>
      <c r="C86" s="118" t="s">
        <v>199</v>
      </c>
      <c r="D86" s="119" t="s">
        <v>200</v>
      </c>
      <c r="E86" s="120">
        <v>174825</v>
      </c>
      <c r="F86" s="121">
        <v>107842.86</v>
      </c>
      <c r="G86" s="120">
        <v>0</v>
      </c>
      <c r="H86" s="121">
        <v>3200</v>
      </c>
      <c r="I86" s="122">
        <v>26000</v>
      </c>
      <c r="J86" s="122">
        <f>E86-(F86+H86+I86)</f>
        <v>37782.140000000014</v>
      </c>
      <c r="K86" s="96"/>
    </row>
    <row r="87" spans="1:11" x14ac:dyDescent="0.2">
      <c r="A87" s="85" t="s">
        <v>39</v>
      </c>
      <c r="B87" s="123"/>
      <c r="C87" s="124"/>
      <c r="D87" s="125" t="s">
        <v>65</v>
      </c>
      <c r="E87" s="126"/>
      <c r="F87" s="127"/>
      <c r="G87" s="126"/>
      <c r="H87" s="127"/>
      <c r="I87" s="128">
        <v>26000</v>
      </c>
      <c r="J87" s="128"/>
      <c r="K87" s="96"/>
    </row>
    <row r="88" spans="1:11" x14ac:dyDescent="0.2">
      <c r="A88" s="85" t="s">
        <v>39</v>
      </c>
      <c r="B88" s="117" t="s">
        <v>66</v>
      </c>
      <c r="C88" s="118" t="s">
        <v>201</v>
      </c>
      <c r="D88" s="119" t="s">
        <v>202</v>
      </c>
      <c r="E88" s="120">
        <v>220000</v>
      </c>
      <c r="F88" s="121">
        <v>11247.32</v>
      </c>
      <c r="G88" s="120">
        <v>0</v>
      </c>
      <c r="H88" s="121">
        <v>6300</v>
      </c>
      <c r="I88" s="122">
        <v>25000</v>
      </c>
      <c r="J88" s="122">
        <f>E88-(F88+H88+I88)</f>
        <v>177452.68</v>
      </c>
      <c r="K88" s="96"/>
    </row>
    <row r="89" spans="1:11" x14ac:dyDescent="0.2">
      <c r="A89" s="85" t="s">
        <v>39</v>
      </c>
      <c r="B89" s="123"/>
      <c r="C89" s="124"/>
      <c r="D89" s="125" t="s">
        <v>65</v>
      </c>
      <c r="E89" s="126"/>
      <c r="F89" s="127"/>
      <c r="G89" s="126"/>
      <c r="H89" s="127"/>
      <c r="I89" s="128">
        <v>25000</v>
      </c>
      <c r="J89" s="128"/>
      <c r="K89" s="96"/>
    </row>
    <row r="90" spans="1:11" x14ac:dyDescent="0.2">
      <c r="A90" s="85" t="s">
        <v>39</v>
      </c>
      <c r="B90" s="117" t="s">
        <v>66</v>
      </c>
      <c r="C90" s="118" t="s">
        <v>203</v>
      </c>
      <c r="D90" s="119" t="s">
        <v>204</v>
      </c>
      <c r="E90" s="120">
        <v>100000</v>
      </c>
      <c r="F90" s="121">
        <v>88357.56</v>
      </c>
      <c r="G90" s="120">
        <v>0</v>
      </c>
      <c r="H90" s="121">
        <v>3500</v>
      </c>
      <c r="I90" s="122">
        <v>5000</v>
      </c>
      <c r="J90" s="122">
        <f>E90-(F90+H90+I90)</f>
        <v>3142.4400000000023</v>
      </c>
      <c r="K90" s="96"/>
    </row>
    <row r="91" spans="1:11" x14ac:dyDescent="0.2">
      <c r="A91" s="85" t="s">
        <v>39</v>
      </c>
      <c r="B91" s="123"/>
      <c r="C91" s="124"/>
      <c r="D91" s="125" t="s">
        <v>65</v>
      </c>
      <c r="E91" s="126"/>
      <c r="F91" s="127"/>
      <c r="G91" s="126"/>
      <c r="H91" s="127"/>
      <c r="I91" s="128">
        <v>5000</v>
      </c>
      <c r="J91" s="128"/>
      <c r="K91" s="96"/>
    </row>
    <row r="92" spans="1:11" x14ac:dyDescent="0.2">
      <c r="A92" s="85" t="s">
        <v>39</v>
      </c>
      <c r="B92" s="117" t="s">
        <v>66</v>
      </c>
      <c r="C92" s="118" t="s">
        <v>205</v>
      </c>
      <c r="D92" s="119" t="s">
        <v>206</v>
      </c>
      <c r="E92" s="120">
        <v>150000</v>
      </c>
      <c r="F92" s="121">
        <v>85360.960000000006</v>
      </c>
      <c r="G92" s="120">
        <v>0</v>
      </c>
      <c r="H92" s="121">
        <v>500</v>
      </c>
      <c r="I92" s="122">
        <v>12000</v>
      </c>
      <c r="J92" s="122">
        <f>E92-(F92+H92+I92)</f>
        <v>52139.039999999994</v>
      </c>
      <c r="K92" s="96"/>
    </row>
    <row r="93" spans="1:11" x14ac:dyDescent="0.2">
      <c r="A93" s="85" t="s">
        <v>39</v>
      </c>
      <c r="B93" s="123"/>
      <c r="C93" s="124"/>
      <c r="D93" s="125" t="s">
        <v>65</v>
      </c>
      <c r="E93" s="126"/>
      <c r="F93" s="127"/>
      <c r="G93" s="126"/>
      <c r="H93" s="127"/>
      <c r="I93" s="128">
        <v>12000</v>
      </c>
      <c r="J93" s="128"/>
      <c r="K93" s="96"/>
    </row>
    <row r="94" spans="1:11" x14ac:dyDescent="0.2">
      <c r="A94" s="85" t="s">
        <v>39</v>
      </c>
      <c r="B94" s="117" t="s">
        <v>66</v>
      </c>
      <c r="C94" s="118" t="s">
        <v>207</v>
      </c>
      <c r="D94" s="119" t="s">
        <v>208</v>
      </c>
      <c r="E94" s="120">
        <v>342584.56</v>
      </c>
      <c r="F94" s="121">
        <v>306373.51</v>
      </c>
      <c r="G94" s="120">
        <v>0</v>
      </c>
      <c r="H94" s="121">
        <v>10500</v>
      </c>
      <c r="I94" s="122">
        <v>10000</v>
      </c>
      <c r="J94" s="122">
        <f>E94-(F94+H94+I94)</f>
        <v>15711.049999999988</v>
      </c>
      <c r="K94" s="96"/>
    </row>
    <row r="95" spans="1:11" x14ac:dyDescent="0.2">
      <c r="A95" s="85" t="s">
        <v>39</v>
      </c>
      <c r="B95" s="123"/>
      <c r="C95" s="124"/>
      <c r="D95" s="125" t="s">
        <v>65</v>
      </c>
      <c r="E95" s="126"/>
      <c r="F95" s="127"/>
      <c r="G95" s="126"/>
      <c r="H95" s="127"/>
      <c r="I95" s="128">
        <v>10000</v>
      </c>
      <c r="J95" s="128"/>
      <c r="K95" s="96"/>
    </row>
    <row r="96" spans="1:11" x14ac:dyDescent="0.2">
      <c r="A96" s="85" t="s">
        <v>39</v>
      </c>
      <c r="B96" s="117" t="s">
        <v>66</v>
      </c>
      <c r="C96" s="118" t="s">
        <v>209</v>
      </c>
      <c r="D96" s="119" t="s">
        <v>210</v>
      </c>
      <c r="E96" s="120">
        <v>275000</v>
      </c>
      <c r="F96" s="121">
        <v>94406.23</v>
      </c>
      <c r="G96" s="120">
        <v>0</v>
      </c>
      <c r="H96" s="121">
        <v>20000</v>
      </c>
      <c r="I96" s="122">
        <v>35000</v>
      </c>
      <c r="J96" s="122">
        <f>E96-(F96+H96+I96)</f>
        <v>125593.77000000002</v>
      </c>
      <c r="K96" s="96"/>
    </row>
    <row r="97" spans="1:11" x14ac:dyDescent="0.2">
      <c r="A97" s="85" t="s">
        <v>39</v>
      </c>
      <c r="B97" s="123"/>
      <c r="C97" s="124"/>
      <c r="D97" s="125" t="s">
        <v>65</v>
      </c>
      <c r="E97" s="126"/>
      <c r="F97" s="127"/>
      <c r="G97" s="126"/>
      <c r="H97" s="127"/>
      <c r="I97" s="128">
        <v>35000</v>
      </c>
      <c r="J97" s="128"/>
      <c r="K97" s="96"/>
    </row>
    <row r="98" spans="1:11" x14ac:dyDescent="0.2">
      <c r="A98" s="85" t="s">
        <v>39</v>
      </c>
      <c r="B98" s="117" t="s">
        <v>66</v>
      </c>
      <c r="C98" s="118" t="s">
        <v>211</v>
      </c>
      <c r="D98" s="119" t="s">
        <v>212</v>
      </c>
      <c r="E98" s="120">
        <v>95000</v>
      </c>
      <c r="F98" s="121">
        <v>5498.87</v>
      </c>
      <c r="G98" s="120">
        <v>0</v>
      </c>
      <c r="H98" s="121">
        <v>5400</v>
      </c>
      <c r="I98" s="122">
        <v>15000</v>
      </c>
      <c r="J98" s="122">
        <f>E98-(F98+H98+I98)</f>
        <v>69101.13</v>
      </c>
      <c r="K98" s="96"/>
    </row>
    <row r="99" spans="1:11" x14ac:dyDescent="0.2">
      <c r="A99" s="85" t="s">
        <v>39</v>
      </c>
      <c r="B99" s="123"/>
      <c r="C99" s="124"/>
      <c r="D99" s="125" t="s">
        <v>65</v>
      </c>
      <c r="E99" s="126"/>
      <c r="F99" s="127"/>
      <c r="G99" s="126"/>
      <c r="H99" s="127"/>
      <c r="I99" s="128">
        <v>15000</v>
      </c>
      <c r="J99" s="128"/>
      <c r="K99" s="96"/>
    </row>
    <row r="100" spans="1:11" x14ac:dyDescent="0.2">
      <c r="A100" s="85" t="s">
        <v>39</v>
      </c>
      <c r="B100" s="117" t="s">
        <v>66</v>
      </c>
      <c r="C100" s="118" t="s">
        <v>213</v>
      </c>
      <c r="D100" s="119" t="s">
        <v>214</v>
      </c>
      <c r="E100" s="120">
        <v>27000</v>
      </c>
      <c r="F100" s="121">
        <v>0</v>
      </c>
      <c r="G100" s="120">
        <v>0</v>
      </c>
      <c r="H100" s="121">
        <v>1000</v>
      </c>
      <c r="I100" s="122">
        <v>1000</v>
      </c>
      <c r="J100" s="122">
        <f>E100-(F100+H100+I100)</f>
        <v>25000</v>
      </c>
      <c r="K100" s="96"/>
    </row>
    <row r="101" spans="1:11" x14ac:dyDescent="0.2">
      <c r="A101" s="85" t="s">
        <v>39</v>
      </c>
      <c r="B101" s="123"/>
      <c r="C101" s="124"/>
      <c r="D101" s="125" t="s">
        <v>65</v>
      </c>
      <c r="E101" s="126"/>
      <c r="F101" s="127"/>
      <c r="G101" s="126"/>
      <c r="H101" s="127"/>
      <c r="I101" s="128">
        <v>1000</v>
      </c>
      <c r="J101" s="128"/>
      <c r="K101" s="96"/>
    </row>
    <row r="102" spans="1:11" x14ac:dyDescent="0.2">
      <c r="A102" s="85" t="s">
        <v>39</v>
      </c>
      <c r="B102" s="117" t="s">
        <v>66</v>
      </c>
      <c r="C102" s="118" t="s">
        <v>215</v>
      </c>
      <c r="D102" s="119" t="s">
        <v>216</v>
      </c>
      <c r="E102" s="120">
        <v>150000</v>
      </c>
      <c r="F102" s="121">
        <v>6303.61</v>
      </c>
      <c r="G102" s="120">
        <v>0</v>
      </c>
      <c r="H102" s="121">
        <v>16700</v>
      </c>
      <c r="I102" s="122">
        <v>10000</v>
      </c>
      <c r="J102" s="122">
        <f>E102-(F102+H102+I102)</f>
        <v>116996.39</v>
      </c>
      <c r="K102" s="96"/>
    </row>
    <row r="103" spans="1:11" x14ac:dyDescent="0.2">
      <c r="A103" s="85" t="s">
        <v>39</v>
      </c>
      <c r="B103" s="123"/>
      <c r="C103" s="124"/>
      <c r="D103" s="125" t="s">
        <v>65</v>
      </c>
      <c r="E103" s="126"/>
      <c r="F103" s="127"/>
      <c r="G103" s="126"/>
      <c r="H103" s="127"/>
      <c r="I103" s="128">
        <v>10000</v>
      </c>
      <c r="J103" s="128"/>
      <c r="K103" s="96"/>
    </row>
    <row r="104" spans="1:11" x14ac:dyDescent="0.2">
      <c r="A104" s="85" t="s">
        <v>39</v>
      </c>
      <c r="B104" s="117" t="s">
        <v>66</v>
      </c>
      <c r="C104" s="118" t="s">
        <v>217</v>
      </c>
      <c r="D104" s="119" t="s">
        <v>218</v>
      </c>
      <c r="E104" s="120">
        <v>250000</v>
      </c>
      <c r="F104" s="121">
        <v>10167.49</v>
      </c>
      <c r="G104" s="120">
        <v>0</v>
      </c>
      <c r="H104" s="121">
        <v>4900</v>
      </c>
      <c r="I104" s="122">
        <v>5000</v>
      </c>
      <c r="J104" s="122">
        <f>E104-(F104+H104+I104)</f>
        <v>229932.51</v>
      </c>
      <c r="K104" s="96"/>
    </row>
    <row r="105" spans="1:11" x14ac:dyDescent="0.2">
      <c r="A105" s="85" t="s">
        <v>39</v>
      </c>
      <c r="B105" s="123"/>
      <c r="C105" s="124"/>
      <c r="D105" s="125" t="s">
        <v>65</v>
      </c>
      <c r="E105" s="126"/>
      <c r="F105" s="127"/>
      <c r="G105" s="126"/>
      <c r="H105" s="127"/>
      <c r="I105" s="128">
        <v>5000</v>
      </c>
      <c r="J105" s="128"/>
      <c r="K105" s="96"/>
    </row>
    <row r="106" spans="1:11" x14ac:dyDescent="0.2">
      <c r="A106" s="85" t="s">
        <v>39</v>
      </c>
      <c r="B106" s="117" t="s">
        <v>66</v>
      </c>
      <c r="C106" s="118" t="s">
        <v>219</v>
      </c>
      <c r="D106" s="119" t="s">
        <v>220</v>
      </c>
      <c r="E106" s="120">
        <v>2300</v>
      </c>
      <c r="F106" s="121">
        <v>611</v>
      </c>
      <c r="G106" s="120">
        <v>0</v>
      </c>
      <c r="H106" s="121">
        <v>900</v>
      </c>
      <c r="I106" s="122">
        <v>789</v>
      </c>
      <c r="J106" s="122">
        <f>E106-(F106+H106+I106)</f>
        <v>0</v>
      </c>
      <c r="K106" s="96"/>
    </row>
    <row r="107" spans="1:11" x14ac:dyDescent="0.2">
      <c r="A107" s="85" t="s">
        <v>39</v>
      </c>
      <c r="B107" s="123"/>
      <c r="C107" s="124"/>
      <c r="D107" s="125" t="s">
        <v>65</v>
      </c>
      <c r="E107" s="126"/>
      <c r="F107" s="127"/>
      <c r="G107" s="126"/>
      <c r="H107" s="127"/>
      <c r="I107" s="128">
        <v>789</v>
      </c>
      <c r="J107" s="128"/>
      <c r="K107" s="96"/>
    </row>
    <row r="108" spans="1:11" x14ac:dyDescent="0.2">
      <c r="A108" s="85" t="s">
        <v>39</v>
      </c>
      <c r="B108" s="117" t="s">
        <v>66</v>
      </c>
      <c r="C108" s="118" t="s">
        <v>221</v>
      </c>
      <c r="D108" s="119" t="s">
        <v>222</v>
      </c>
      <c r="E108" s="120">
        <v>17900</v>
      </c>
      <c r="F108" s="121">
        <v>491.9</v>
      </c>
      <c r="G108" s="120">
        <v>0</v>
      </c>
      <c r="H108" s="121">
        <v>200</v>
      </c>
      <c r="I108" s="122">
        <v>400</v>
      </c>
      <c r="J108" s="122">
        <f>E108-(F108+H108+I108)</f>
        <v>16808.099999999999</v>
      </c>
      <c r="K108" s="96"/>
    </row>
    <row r="109" spans="1:11" x14ac:dyDescent="0.2">
      <c r="A109" s="85" t="s">
        <v>39</v>
      </c>
      <c r="B109" s="123"/>
      <c r="C109" s="124"/>
      <c r="D109" s="125" t="s">
        <v>65</v>
      </c>
      <c r="E109" s="126"/>
      <c r="F109" s="127"/>
      <c r="G109" s="126"/>
      <c r="H109" s="127"/>
      <c r="I109" s="128">
        <v>400</v>
      </c>
      <c r="J109" s="128"/>
      <c r="K109" s="96"/>
    </row>
    <row r="110" spans="1:11" x14ac:dyDescent="0.2">
      <c r="A110" s="85" t="s">
        <v>39</v>
      </c>
      <c r="B110" s="117" t="s">
        <v>66</v>
      </c>
      <c r="C110" s="118" t="s">
        <v>223</v>
      </c>
      <c r="D110" s="119" t="s">
        <v>224</v>
      </c>
      <c r="E110" s="120">
        <v>350000</v>
      </c>
      <c r="F110" s="121">
        <v>0</v>
      </c>
      <c r="G110" s="120">
        <v>0</v>
      </c>
      <c r="H110" s="121">
        <v>2500</v>
      </c>
      <c r="I110" s="122">
        <v>2000</v>
      </c>
      <c r="J110" s="122">
        <f>E110-(F110+H110+I110)</f>
        <v>345500</v>
      </c>
      <c r="K110" s="96"/>
    </row>
    <row r="111" spans="1:11" x14ac:dyDescent="0.2">
      <c r="A111" s="85" t="s">
        <v>39</v>
      </c>
      <c r="B111" s="123"/>
      <c r="C111" s="124"/>
      <c r="D111" s="125" t="s">
        <v>65</v>
      </c>
      <c r="E111" s="126"/>
      <c r="F111" s="127"/>
      <c r="G111" s="126"/>
      <c r="H111" s="127"/>
      <c r="I111" s="128">
        <v>2000</v>
      </c>
      <c r="J111" s="128"/>
      <c r="K111" s="96"/>
    </row>
    <row r="112" spans="1:11" x14ac:dyDescent="0.2">
      <c r="A112" s="85" t="s">
        <v>39</v>
      </c>
      <c r="B112" s="117" t="s">
        <v>66</v>
      </c>
      <c r="C112" s="118" t="s">
        <v>225</v>
      </c>
      <c r="D112" s="119" t="s">
        <v>226</v>
      </c>
      <c r="E112" s="120">
        <v>254000</v>
      </c>
      <c r="F112" s="121">
        <v>180016.69</v>
      </c>
      <c r="G112" s="120">
        <v>0</v>
      </c>
      <c r="H112" s="121">
        <v>65200</v>
      </c>
      <c r="I112" s="122">
        <v>500</v>
      </c>
      <c r="J112" s="122">
        <f>E112-(F112+H112+I112)</f>
        <v>8283.3099999999977</v>
      </c>
      <c r="K112" s="96"/>
    </row>
    <row r="113" spans="1:11" x14ac:dyDescent="0.2">
      <c r="A113" s="85" t="s">
        <v>39</v>
      </c>
      <c r="B113" s="123"/>
      <c r="C113" s="124"/>
      <c r="D113" s="125" t="s">
        <v>65</v>
      </c>
      <c r="E113" s="126"/>
      <c r="F113" s="127"/>
      <c r="G113" s="126"/>
      <c r="H113" s="127"/>
      <c r="I113" s="128">
        <v>500</v>
      </c>
      <c r="J113" s="128"/>
      <c r="K113" s="96"/>
    </row>
    <row r="114" spans="1:11" x14ac:dyDescent="0.2">
      <c r="A114" s="85" t="s">
        <v>39</v>
      </c>
      <c r="B114" s="117" t="s">
        <v>66</v>
      </c>
      <c r="C114" s="118" t="s">
        <v>227</v>
      </c>
      <c r="D114" s="119" t="s">
        <v>228</v>
      </c>
      <c r="E114" s="120">
        <v>180000</v>
      </c>
      <c r="F114" s="121">
        <v>104876.35</v>
      </c>
      <c r="G114" s="120">
        <v>0</v>
      </c>
      <c r="H114" s="121">
        <v>70000</v>
      </c>
      <c r="I114" s="122">
        <v>5123.6000000000004</v>
      </c>
      <c r="J114" s="122">
        <f>E114-(F114+H114+I114)</f>
        <v>4.9999999988358468E-2</v>
      </c>
      <c r="K114" s="96"/>
    </row>
    <row r="115" spans="1:11" x14ac:dyDescent="0.2">
      <c r="A115" s="85" t="s">
        <v>39</v>
      </c>
      <c r="B115" s="123"/>
      <c r="C115" s="124"/>
      <c r="D115" s="125" t="s">
        <v>65</v>
      </c>
      <c r="E115" s="126"/>
      <c r="F115" s="127"/>
      <c r="G115" s="126"/>
      <c r="H115" s="127"/>
      <c r="I115" s="128">
        <v>5123.6000000000004</v>
      </c>
      <c r="J115" s="128"/>
      <c r="K115" s="96"/>
    </row>
    <row r="116" spans="1:11" x14ac:dyDescent="0.2">
      <c r="A116" s="85" t="s">
        <v>39</v>
      </c>
      <c r="B116" s="117" t="s">
        <v>66</v>
      </c>
      <c r="C116" s="118" t="s">
        <v>229</v>
      </c>
      <c r="D116" s="119" t="s">
        <v>230</v>
      </c>
      <c r="E116" s="120">
        <v>150000</v>
      </c>
      <c r="F116" s="121">
        <v>2264.69</v>
      </c>
      <c r="G116" s="120">
        <v>0</v>
      </c>
      <c r="H116" s="121">
        <v>7000</v>
      </c>
      <c r="I116" s="122">
        <v>45000</v>
      </c>
      <c r="J116" s="122">
        <f>E116-(F116+H116+I116)</f>
        <v>95735.31</v>
      </c>
      <c r="K116" s="96"/>
    </row>
    <row r="117" spans="1:11" x14ac:dyDescent="0.2">
      <c r="A117" s="85" t="s">
        <v>39</v>
      </c>
      <c r="B117" s="123"/>
      <c r="C117" s="124"/>
      <c r="D117" s="125" t="s">
        <v>65</v>
      </c>
      <c r="E117" s="126"/>
      <c r="F117" s="127"/>
      <c r="G117" s="126"/>
      <c r="H117" s="127"/>
      <c r="I117" s="128">
        <v>45000</v>
      </c>
      <c r="J117" s="128"/>
      <c r="K117" s="96"/>
    </row>
    <row r="118" spans="1:11" x14ac:dyDescent="0.2">
      <c r="A118" s="85" t="s">
        <v>39</v>
      </c>
      <c r="B118" s="117" t="s">
        <v>66</v>
      </c>
      <c r="C118" s="118" t="s">
        <v>231</v>
      </c>
      <c r="D118" s="119" t="s">
        <v>232</v>
      </c>
      <c r="E118" s="120">
        <v>206000</v>
      </c>
      <c r="F118" s="121">
        <v>215.14</v>
      </c>
      <c r="G118" s="120">
        <v>0</v>
      </c>
      <c r="H118" s="121">
        <v>11800</v>
      </c>
      <c r="I118" s="122">
        <v>49000</v>
      </c>
      <c r="J118" s="122">
        <f>E118-(F118+H118+I118)</f>
        <v>144984.85999999999</v>
      </c>
      <c r="K118" s="96"/>
    </row>
    <row r="119" spans="1:11" x14ac:dyDescent="0.2">
      <c r="A119" s="85" t="s">
        <v>39</v>
      </c>
      <c r="B119" s="123"/>
      <c r="C119" s="124"/>
      <c r="D119" s="125" t="s">
        <v>65</v>
      </c>
      <c r="E119" s="126"/>
      <c r="F119" s="127"/>
      <c r="G119" s="126"/>
      <c r="H119" s="127"/>
      <c r="I119" s="128">
        <v>49000</v>
      </c>
      <c r="J119" s="128"/>
      <c r="K119" s="96"/>
    </row>
    <row r="120" spans="1:11" x14ac:dyDescent="0.2">
      <c r="A120" s="85" t="s">
        <v>39</v>
      </c>
      <c r="B120" s="117" t="s">
        <v>66</v>
      </c>
      <c r="C120" s="118" t="s">
        <v>233</v>
      </c>
      <c r="D120" s="119" t="s">
        <v>234</v>
      </c>
      <c r="E120" s="120">
        <v>150000</v>
      </c>
      <c r="F120" s="121">
        <v>0</v>
      </c>
      <c r="G120" s="120">
        <v>0</v>
      </c>
      <c r="H120" s="121">
        <v>0</v>
      </c>
      <c r="I120" s="122">
        <v>1200</v>
      </c>
      <c r="J120" s="122">
        <f>E120-(F120+H120+I120)</f>
        <v>148800</v>
      </c>
      <c r="K120" s="96"/>
    </row>
    <row r="121" spans="1:11" ht="13.5" thickBot="1" x14ac:dyDescent="0.25">
      <c r="A121" s="85" t="s">
        <v>39</v>
      </c>
      <c r="B121" s="123"/>
      <c r="C121" s="124"/>
      <c r="D121" s="125" t="s">
        <v>65</v>
      </c>
      <c r="E121" s="126"/>
      <c r="F121" s="127"/>
      <c r="G121" s="126"/>
      <c r="H121" s="127"/>
      <c r="I121" s="128">
        <v>1200</v>
      </c>
      <c r="J121" s="128"/>
      <c r="K121" s="96"/>
    </row>
    <row r="122" spans="1:11" ht="13.5" thickBot="1" x14ac:dyDescent="0.25">
      <c r="A122" s="85" t="s">
        <v>39</v>
      </c>
      <c r="B122" s="112" t="s">
        <v>118</v>
      </c>
      <c r="C122" s="113"/>
      <c r="D122" s="114"/>
      <c r="E122" s="115">
        <v>44323816.119999997</v>
      </c>
      <c r="F122" s="116">
        <v>24514668.149999999</v>
      </c>
      <c r="G122" s="115">
        <v>0</v>
      </c>
      <c r="H122" s="116">
        <v>1530900</v>
      </c>
      <c r="I122" s="116">
        <v>1366562.3</v>
      </c>
      <c r="J122" s="116">
        <v>16911685.670000002</v>
      </c>
      <c r="K122" s="96"/>
    </row>
    <row r="123" spans="1:11" ht="13.5" thickBot="1" x14ac:dyDescent="0.25">
      <c r="A123" s="85" t="s">
        <v>39</v>
      </c>
      <c r="B123" s="112" t="s">
        <v>14</v>
      </c>
      <c r="C123" s="113"/>
      <c r="D123" s="114"/>
      <c r="E123" s="115"/>
      <c r="F123" s="116"/>
      <c r="G123" s="115"/>
      <c r="H123" s="116"/>
      <c r="I123" s="116"/>
      <c r="J123" s="116"/>
      <c r="K123" s="96"/>
    </row>
    <row r="124" spans="1:11" x14ac:dyDescent="0.2">
      <c r="A124" s="85" t="s">
        <v>39</v>
      </c>
      <c r="B124" s="117" t="s">
        <v>66</v>
      </c>
      <c r="C124" s="118" t="s">
        <v>235</v>
      </c>
      <c r="D124" s="119" t="s">
        <v>236</v>
      </c>
      <c r="E124" s="120">
        <v>420000</v>
      </c>
      <c r="F124" s="121">
        <v>5346.27</v>
      </c>
      <c r="G124" s="120">
        <v>0</v>
      </c>
      <c r="H124" s="121">
        <v>181900</v>
      </c>
      <c r="I124" s="122">
        <v>218000</v>
      </c>
      <c r="J124" s="122">
        <f>E124-(F124+H124+I124)</f>
        <v>14753.729999999981</v>
      </c>
      <c r="K124" s="96"/>
    </row>
    <row r="125" spans="1:11" ht="13.5" thickBot="1" x14ac:dyDescent="0.25">
      <c r="A125" s="85" t="s">
        <v>39</v>
      </c>
      <c r="B125" s="123"/>
      <c r="C125" s="124"/>
      <c r="D125" s="125" t="s">
        <v>65</v>
      </c>
      <c r="E125" s="126"/>
      <c r="F125" s="127"/>
      <c r="G125" s="126"/>
      <c r="H125" s="127"/>
      <c r="I125" s="128">
        <v>218000</v>
      </c>
      <c r="J125" s="128"/>
      <c r="K125" s="96"/>
    </row>
    <row r="126" spans="1:11" ht="13.5" thickBot="1" x14ac:dyDescent="0.25">
      <c r="A126" s="85" t="s">
        <v>39</v>
      </c>
      <c r="B126" s="112" t="s">
        <v>237</v>
      </c>
      <c r="C126" s="113"/>
      <c r="D126" s="114"/>
      <c r="E126" s="115">
        <v>420000</v>
      </c>
      <c r="F126" s="116">
        <v>5346.27</v>
      </c>
      <c r="G126" s="115">
        <v>0</v>
      </c>
      <c r="H126" s="116">
        <v>181900</v>
      </c>
      <c r="I126" s="116">
        <v>218000</v>
      </c>
      <c r="J126" s="116">
        <v>14753.73</v>
      </c>
      <c r="K126" s="96"/>
    </row>
    <row r="127" spans="1:11" ht="13.5" thickBot="1" x14ac:dyDescent="0.25">
      <c r="A127" s="85" t="s">
        <v>39</v>
      </c>
      <c r="B127" s="112" t="s">
        <v>15</v>
      </c>
      <c r="C127" s="113"/>
      <c r="D127" s="114"/>
      <c r="E127" s="115"/>
      <c r="F127" s="116"/>
      <c r="G127" s="115"/>
      <c r="H127" s="116"/>
      <c r="I127" s="116"/>
      <c r="J127" s="116"/>
      <c r="K127" s="96"/>
    </row>
    <row r="128" spans="1:11" x14ac:dyDescent="0.2">
      <c r="A128" s="85" t="s">
        <v>39</v>
      </c>
      <c r="B128" s="117" t="s">
        <v>238</v>
      </c>
      <c r="C128" s="118" t="s">
        <v>239</v>
      </c>
      <c r="D128" s="119" t="s">
        <v>240</v>
      </c>
      <c r="E128" s="120">
        <v>45000</v>
      </c>
      <c r="F128" s="121">
        <v>0</v>
      </c>
      <c r="G128" s="120">
        <v>0</v>
      </c>
      <c r="H128" s="121">
        <v>4000</v>
      </c>
      <c r="I128" s="122">
        <v>20000</v>
      </c>
      <c r="J128" s="122">
        <f>E128-(F128+H128+I128)</f>
        <v>21000</v>
      </c>
      <c r="K128" s="96"/>
    </row>
    <row r="129" spans="1:11" x14ac:dyDescent="0.2">
      <c r="A129" s="85" t="s">
        <v>39</v>
      </c>
      <c r="B129" s="123"/>
      <c r="C129" s="124"/>
      <c r="D129" s="125" t="s">
        <v>55</v>
      </c>
      <c r="E129" s="126"/>
      <c r="F129" s="127"/>
      <c r="G129" s="126"/>
      <c r="H129" s="127"/>
      <c r="I129" s="128">
        <v>20000</v>
      </c>
      <c r="J129" s="128"/>
      <c r="K129" s="96"/>
    </row>
    <row r="130" spans="1:11" x14ac:dyDescent="0.2">
      <c r="A130" s="85" t="s">
        <v>39</v>
      </c>
      <c r="B130" s="117" t="s">
        <v>238</v>
      </c>
      <c r="C130" s="118" t="s">
        <v>241</v>
      </c>
      <c r="D130" s="119" t="s">
        <v>242</v>
      </c>
      <c r="E130" s="120">
        <v>42000</v>
      </c>
      <c r="F130" s="121">
        <v>0</v>
      </c>
      <c r="G130" s="120">
        <v>0</v>
      </c>
      <c r="H130" s="121">
        <v>0</v>
      </c>
      <c r="I130" s="122">
        <v>42000</v>
      </c>
      <c r="J130" s="122">
        <f>E130-(F130+H130+I130)</f>
        <v>0</v>
      </c>
      <c r="K130" s="96"/>
    </row>
    <row r="131" spans="1:11" x14ac:dyDescent="0.2">
      <c r="A131" s="85" t="s">
        <v>39</v>
      </c>
      <c r="B131" s="123"/>
      <c r="C131" s="124"/>
      <c r="D131" s="125" t="s">
        <v>55</v>
      </c>
      <c r="E131" s="126"/>
      <c r="F131" s="127"/>
      <c r="G131" s="126"/>
      <c r="H131" s="127"/>
      <c r="I131" s="128">
        <v>42000</v>
      </c>
      <c r="J131" s="128"/>
      <c r="K131" s="96"/>
    </row>
    <row r="132" spans="1:11" x14ac:dyDescent="0.2">
      <c r="A132" s="85" t="s">
        <v>39</v>
      </c>
      <c r="B132" s="117" t="s">
        <v>238</v>
      </c>
      <c r="C132" s="118" t="s">
        <v>243</v>
      </c>
      <c r="D132" s="119" t="s">
        <v>244</v>
      </c>
      <c r="E132" s="120">
        <v>28000</v>
      </c>
      <c r="F132" s="121">
        <v>0</v>
      </c>
      <c r="G132" s="120">
        <v>0</v>
      </c>
      <c r="H132" s="121">
        <v>13000</v>
      </c>
      <c r="I132" s="122">
        <v>14000</v>
      </c>
      <c r="J132" s="122">
        <f>E132-(F132+H132+I132)</f>
        <v>1000</v>
      </c>
      <c r="K132" s="96"/>
    </row>
    <row r="133" spans="1:11" x14ac:dyDescent="0.2">
      <c r="A133" s="85" t="s">
        <v>39</v>
      </c>
      <c r="B133" s="123"/>
      <c r="C133" s="124"/>
      <c r="D133" s="125" t="s">
        <v>55</v>
      </c>
      <c r="E133" s="126"/>
      <c r="F133" s="127"/>
      <c r="G133" s="126"/>
      <c r="H133" s="127"/>
      <c r="I133" s="128">
        <v>14000</v>
      </c>
      <c r="J133" s="128"/>
      <c r="K133" s="96"/>
    </row>
    <row r="134" spans="1:11" x14ac:dyDescent="0.2">
      <c r="A134" s="85" t="s">
        <v>39</v>
      </c>
      <c r="B134" s="117" t="s">
        <v>245</v>
      </c>
      <c r="C134" s="118" t="s">
        <v>246</v>
      </c>
      <c r="D134" s="119" t="s">
        <v>247</v>
      </c>
      <c r="E134" s="120">
        <v>486614</v>
      </c>
      <c r="F134" s="121">
        <v>308208.62</v>
      </c>
      <c r="G134" s="120">
        <v>0</v>
      </c>
      <c r="H134" s="121">
        <v>12500</v>
      </c>
      <c r="I134" s="122">
        <v>22790</v>
      </c>
      <c r="J134" s="122">
        <f>E134-(F134+H134+I134)</f>
        <v>143115.38</v>
      </c>
      <c r="K134" s="96"/>
    </row>
    <row r="135" spans="1:11" x14ac:dyDescent="0.2">
      <c r="A135" s="85" t="s">
        <v>39</v>
      </c>
      <c r="B135" s="123"/>
      <c r="C135" s="124"/>
      <c r="D135" s="125" t="s">
        <v>55</v>
      </c>
      <c r="E135" s="126"/>
      <c r="F135" s="127"/>
      <c r="G135" s="126"/>
      <c r="H135" s="127"/>
      <c r="I135" s="128">
        <v>22790</v>
      </c>
      <c r="J135" s="128"/>
      <c r="K135" s="96"/>
    </row>
    <row r="136" spans="1:11" x14ac:dyDescent="0.2">
      <c r="A136" s="85" t="s">
        <v>39</v>
      </c>
      <c r="B136" s="117" t="s">
        <v>245</v>
      </c>
      <c r="C136" s="118" t="s">
        <v>248</v>
      </c>
      <c r="D136" s="119" t="s">
        <v>249</v>
      </c>
      <c r="E136" s="120">
        <v>42430</v>
      </c>
      <c r="F136" s="121">
        <v>14392.67</v>
      </c>
      <c r="G136" s="120">
        <v>0</v>
      </c>
      <c r="H136" s="121">
        <v>0</v>
      </c>
      <c r="I136" s="122">
        <v>3000</v>
      </c>
      <c r="J136" s="122">
        <f>E136-(F136+H136+I136)</f>
        <v>25037.33</v>
      </c>
      <c r="K136" s="96"/>
    </row>
    <row r="137" spans="1:11" x14ac:dyDescent="0.2">
      <c r="A137" s="85" t="s">
        <v>39</v>
      </c>
      <c r="B137" s="123"/>
      <c r="C137" s="124"/>
      <c r="D137" s="125" t="s">
        <v>55</v>
      </c>
      <c r="E137" s="126"/>
      <c r="F137" s="127"/>
      <c r="G137" s="126"/>
      <c r="H137" s="127"/>
      <c r="I137" s="128">
        <v>3000</v>
      </c>
      <c r="J137" s="128"/>
      <c r="K137" s="96"/>
    </row>
    <row r="138" spans="1:11" x14ac:dyDescent="0.2">
      <c r="A138" s="85" t="s">
        <v>39</v>
      </c>
      <c r="B138" s="117" t="s">
        <v>245</v>
      </c>
      <c r="C138" s="118" t="s">
        <v>250</v>
      </c>
      <c r="D138" s="119" t="s">
        <v>251</v>
      </c>
      <c r="E138" s="120">
        <v>49500</v>
      </c>
      <c r="F138" s="121">
        <v>13038.11</v>
      </c>
      <c r="G138" s="120">
        <v>0</v>
      </c>
      <c r="H138" s="121">
        <v>0</v>
      </c>
      <c r="I138" s="122">
        <v>300</v>
      </c>
      <c r="J138" s="122">
        <f>E138-(F138+H138+I138)</f>
        <v>36161.89</v>
      </c>
      <c r="K138" s="96"/>
    </row>
    <row r="139" spans="1:11" x14ac:dyDescent="0.2">
      <c r="A139" s="85" t="s">
        <v>39</v>
      </c>
      <c r="B139" s="123"/>
      <c r="C139" s="124"/>
      <c r="D139" s="125" t="s">
        <v>55</v>
      </c>
      <c r="E139" s="126"/>
      <c r="F139" s="127"/>
      <c r="G139" s="126"/>
      <c r="H139" s="127"/>
      <c r="I139" s="128">
        <v>300</v>
      </c>
      <c r="J139" s="128"/>
      <c r="K139" s="96"/>
    </row>
    <row r="140" spans="1:11" x14ac:dyDescent="0.2">
      <c r="A140" s="85" t="s">
        <v>39</v>
      </c>
      <c r="B140" s="117" t="s">
        <v>245</v>
      </c>
      <c r="C140" s="118" t="s">
        <v>252</v>
      </c>
      <c r="D140" s="119" t="s">
        <v>253</v>
      </c>
      <c r="E140" s="120">
        <v>90500</v>
      </c>
      <c r="F140" s="121">
        <v>28712.62</v>
      </c>
      <c r="G140" s="120">
        <v>0</v>
      </c>
      <c r="H140" s="121">
        <v>10200</v>
      </c>
      <c r="I140" s="122">
        <v>18300</v>
      </c>
      <c r="J140" s="122">
        <f>E140-(F140+H140+I140)</f>
        <v>33287.380000000005</v>
      </c>
      <c r="K140" s="96"/>
    </row>
    <row r="141" spans="1:11" x14ac:dyDescent="0.2">
      <c r="A141" s="85" t="s">
        <v>39</v>
      </c>
      <c r="B141" s="123"/>
      <c r="C141" s="124"/>
      <c r="D141" s="125" t="s">
        <v>55</v>
      </c>
      <c r="E141" s="126"/>
      <c r="F141" s="127"/>
      <c r="G141" s="126"/>
      <c r="H141" s="127"/>
      <c r="I141" s="128">
        <v>18300</v>
      </c>
      <c r="J141" s="128"/>
      <c r="K141" s="96"/>
    </row>
    <row r="142" spans="1:11" x14ac:dyDescent="0.2">
      <c r="A142" s="85" t="s">
        <v>39</v>
      </c>
      <c r="B142" s="117" t="s">
        <v>66</v>
      </c>
      <c r="C142" s="118" t="s">
        <v>254</v>
      </c>
      <c r="D142" s="119" t="s">
        <v>255</v>
      </c>
      <c r="E142" s="120">
        <v>236411</v>
      </c>
      <c r="F142" s="121">
        <v>186342.44</v>
      </c>
      <c r="G142" s="120">
        <v>0</v>
      </c>
      <c r="H142" s="121">
        <v>4500</v>
      </c>
      <c r="I142" s="122">
        <v>31000</v>
      </c>
      <c r="J142" s="122">
        <f>E142-(F142+H142+I142)</f>
        <v>14568.559999999998</v>
      </c>
      <c r="K142" s="96"/>
    </row>
    <row r="143" spans="1:11" x14ac:dyDescent="0.2">
      <c r="A143" s="85" t="s">
        <v>39</v>
      </c>
      <c r="B143" s="123"/>
      <c r="C143" s="124"/>
      <c r="D143" s="125" t="s">
        <v>65</v>
      </c>
      <c r="E143" s="126"/>
      <c r="F143" s="127"/>
      <c r="G143" s="126"/>
      <c r="H143" s="127"/>
      <c r="I143" s="128">
        <v>31000</v>
      </c>
      <c r="J143" s="128"/>
      <c r="K143" s="96"/>
    </row>
    <row r="144" spans="1:11" x14ac:dyDescent="0.2">
      <c r="A144" s="85" t="s">
        <v>39</v>
      </c>
      <c r="B144" s="117" t="s">
        <v>66</v>
      </c>
      <c r="C144" s="118" t="s">
        <v>256</v>
      </c>
      <c r="D144" s="119" t="s">
        <v>257</v>
      </c>
      <c r="E144" s="120">
        <v>400000</v>
      </c>
      <c r="F144" s="121">
        <v>54376.46</v>
      </c>
      <c r="G144" s="120">
        <v>0</v>
      </c>
      <c r="H144" s="121">
        <v>100</v>
      </c>
      <c r="I144" s="122">
        <v>500</v>
      </c>
      <c r="J144" s="122">
        <f>E144-(F144+H144+I144)</f>
        <v>345023.54</v>
      </c>
      <c r="K144" s="96"/>
    </row>
    <row r="145" spans="1:11" x14ac:dyDescent="0.2">
      <c r="A145" s="85" t="s">
        <v>39</v>
      </c>
      <c r="B145" s="123"/>
      <c r="C145" s="124"/>
      <c r="D145" s="125" t="s">
        <v>65</v>
      </c>
      <c r="E145" s="126"/>
      <c r="F145" s="127"/>
      <c r="G145" s="126"/>
      <c r="H145" s="127"/>
      <c r="I145" s="128">
        <v>500</v>
      </c>
      <c r="J145" s="128"/>
      <c r="K145" s="96"/>
    </row>
    <row r="146" spans="1:11" x14ac:dyDescent="0.2">
      <c r="A146" s="85" t="s">
        <v>39</v>
      </c>
      <c r="B146" s="117" t="s">
        <v>66</v>
      </c>
      <c r="C146" s="118" t="s">
        <v>258</v>
      </c>
      <c r="D146" s="119" t="s">
        <v>259</v>
      </c>
      <c r="E146" s="120">
        <v>210000</v>
      </c>
      <c r="F146" s="121">
        <v>96389.35</v>
      </c>
      <c r="G146" s="120">
        <v>0</v>
      </c>
      <c r="H146" s="121">
        <v>19700</v>
      </c>
      <c r="I146" s="122">
        <v>25000</v>
      </c>
      <c r="J146" s="122">
        <f>E146-(F146+H146+I146)</f>
        <v>68910.649999999994</v>
      </c>
      <c r="K146" s="96"/>
    </row>
    <row r="147" spans="1:11" x14ac:dyDescent="0.2">
      <c r="A147" s="85" t="s">
        <v>39</v>
      </c>
      <c r="B147" s="123"/>
      <c r="C147" s="124"/>
      <c r="D147" s="125" t="s">
        <v>65</v>
      </c>
      <c r="E147" s="126"/>
      <c r="F147" s="127"/>
      <c r="G147" s="126"/>
      <c r="H147" s="127"/>
      <c r="I147" s="128">
        <v>25000</v>
      </c>
      <c r="J147" s="128"/>
      <c r="K147" s="96"/>
    </row>
    <row r="148" spans="1:11" x14ac:dyDescent="0.2">
      <c r="A148" s="85" t="s">
        <v>39</v>
      </c>
      <c r="B148" s="117" t="s">
        <v>260</v>
      </c>
      <c r="C148" s="118" t="s">
        <v>261</v>
      </c>
      <c r="D148" s="119" t="s">
        <v>262</v>
      </c>
      <c r="E148" s="120">
        <v>150000</v>
      </c>
      <c r="F148" s="121">
        <v>65468.87</v>
      </c>
      <c r="G148" s="120">
        <v>0</v>
      </c>
      <c r="H148" s="121">
        <v>35200</v>
      </c>
      <c r="I148" s="122">
        <v>13000</v>
      </c>
      <c r="J148" s="122">
        <f>E148-(F148+H148+I148)</f>
        <v>36331.130000000005</v>
      </c>
      <c r="K148" s="96"/>
    </row>
    <row r="149" spans="1:11" x14ac:dyDescent="0.2">
      <c r="A149" s="85" t="s">
        <v>39</v>
      </c>
      <c r="B149" s="123"/>
      <c r="C149" s="124"/>
      <c r="D149" s="125" t="s">
        <v>65</v>
      </c>
      <c r="E149" s="126"/>
      <c r="F149" s="127"/>
      <c r="G149" s="126"/>
      <c r="H149" s="127"/>
      <c r="I149" s="128">
        <v>13000</v>
      </c>
      <c r="J149" s="128"/>
      <c r="K149" s="96"/>
    </row>
    <row r="150" spans="1:11" x14ac:dyDescent="0.2">
      <c r="A150" s="85" t="s">
        <v>39</v>
      </c>
      <c r="B150" s="117" t="s">
        <v>260</v>
      </c>
      <c r="C150" s="118" t="s">
        <v>263</v>
      </c>
      <c r="D150" s="119" t="s">
        <v>264</v>
      </c>
      <c r="E150" s="120">
        <v>165000</v>
      </c>
      <c r="F150" s="121">
        <v>19867.53</v>
      </c>
      <c r="G150" s="120">
        <v>0</v>
      </c>
      <c r="H150" s="121">
        <v>47300</v>
      </c>
      <c r="I150" s="122">
        <v>60000</v>
      </c>
      <c r="J150" s="122">
        <f>E150-(F150+H150+I150)</f>
        <v>37832.47</v>
      </c>
      <c r="K150" s="96"/>
    </row>
    <row r="151" spans="1:11" x14ac:dyDescent="0.2">
      <c r="A151" s="85" t="s">
        <v>39</v>
      </c>
      <c r="B151" s="123"/>
      <c r="C151" s="124"/>
      <c r="D151" s="125" t="s">
        <v>65</v>
      </c>
      <c r="E151" s="126"/>
      <c r="F151" s="127"/>
      <c r="G151" s="126"/>
      <c r="H151" s="127"/>
      <c r="I151" s="128">
        <v>60000</v>
      </c>
      <c r="J151" s="128"/>
      <c r="K151" s="96"/>
    </row>
    <row r="152" spans="1:11" x14ac:dyDescent="0.2">
      <c r="A152" s="85" t="s">
        <v>39</v>
      </c>
      <c r="B152" s="117" t="s">
        <v>260</v>
      </c>
      <c r="C152" s="118" t="s">
        <v>265</v>
      </c>
      <c r="D152" s="119" t="s">
        <v>266</v>
      </c>
      <c r="E152" s="120">
        <v>34450</v>
      </c>
      <c r="F152" s="121">
        <v>5146.07</v>
      </c>
      <c r="G152" s="120">
        <v>0</v>
      </c>
      <c r="H152" s="121">
        <v>15000</v>
      </c>
      <c r="I152" s="122">
        <v>5000</v>
      </c>
      <c r="J152" s="122">
        <f>E152-(F152+H152+I152)</f>
        <v>9303.93</v>
      </c>
      <c r="K152" s="96"/>
    </row>
    <row r="153" spans="1:11" x14ac:dyDescent="0.2">
      <c r="A153" s="85" t="s">
        <v>39</v>
      </c>
      <c r="B153" s="123"/>
      <c r="C153" s="124"/>
      <c r="D153" s="125" t="s">
        <v>65</v>
      </c>
      <c r="E153" s="126"/>
      <c r="F153" s="127"/>
      <c r="G153" s="126"/>
      <c r="H153" s="127"/>
      <c r="I153" s="128">
        <v>5000</v>
      </c>
      <c r="J153" s="128"/>
      <c r="K153" s="96"/>
    </row>
    <row r="154" spans="1:11" x14ac:dyDescent="0.2">
      <c r="A154" s="85" t="s">
        <v>39</v>
      </c>
      <c r="B154" s="117" t="s">
        <v>260</v>
      </c>
      <c r="C154" s="118" t="s">
        <v>267</v>
      </c>
      <c r="D154" s="119" t="s">
        <v>268</v>
      </c>
      <c r="E154" s="120">
        <v>303000</v>
      </c>
      <c r="F154" s="121">
        <v>8892.4</v>
      </c>
      <c r="G154" s="120">
        <v>0</v>
      </c>
      <c r="H154" s="121">
        <v>9</v>
      </c>
      <c r="I154" s="122">
        <v>5000</v>
      </c>
      <c r="J154" s="122">
        <f>E154-(F154+H154+I154)</f>
        <v>289098.59999999998</v>
      </c>
      <c r="K154" s="96"/>
    </row>
    <row r="155" spans="1:11" x14ac:dyDescent="0.2">
      <c r="A155" s="85" t="s">
        <v>39</v>
      </c>
      <c r="B155" s="123"/>
      <c r="C155" s="124"/>
      <c r="D155" s="125" t="s">
        <v>65</v>
      </c>
      <c r="E155" s="126"/>
      <c r="F155" s="127"/>
      <c r="G155" s="126"/>
      <c r="H155" s="127"/>
      <c r="I155" s="128">
        <v>5000</v>
      </c>
      <c r="J155" s="128"/>
      <c r="K155" s="96"/>
    </row>
    <row r="156" spans="1:11" x14ac:dyDescent="0.2">
      <c r="A156" s="85" t="s">
        <v>39</v>
      </c>
      <c r="B156" s="117" t="s">
        <v>260</v>
      </c>
      <c r="C156" s="118" t="s">
        <v>269</v>
      </c>
      <c r="D156" s="119" t="s">
        <v>270</v>
      </c>
      <c r="E156" s="120">
        <v>10301.4</v>
      </c>
      <c r="F156" s="121">
        <v>0</v>
      </c>
      <c r="G156" s="120">
        <v>0</v>
      </c>
      <c r="H156" s="121">
        <v>6180.8</v>
      </c>
      <c r="I156" s="122">
        <v>4120.6000000000004</v>
      </c>
      <c r="J156" s="122">
        <f>E156-(F156+H156+I156)</f>
        <v>0</v>
      </c>
      <c r="K156" s="96"/>
    </row>
    <row r="157" spans="1:11" x14ac:dyDescent="0.2">
      <c r="A157" s="85" t="s">
        <v>39</v>
      </c>
      <c r="B157" s="123"/>
      <c r="C157" s="124"/>
      <c r="D157" s="125" t="s">
        <v>271</v>
      </c>
      <c r="E157" s="126"/>
      <c r="F157" s="127"/>
      <c r="G157" s="126"/>
      <c r="H157" s="127"/>
      <c r="I157" s="128">
        <v>4120.6000000000004</v>
      </c>
      <c r="J157" s="128"/>
      <c r="K157" s="96"/>
    </row>
    <row r="158" spans="1:11" x14ac:dyDescent="0.2">
      <c r="A158" s="85" t="s">
        <v>39</v>
      </c>
      <c r="B158" s="117" t="s">
        <v>260</v>
      </c>
      <c r="C158" s="118" t="s">
        <v>272</v>
      </c>
      <c r="D158" s="119" t="s">
        <v>273</v>
      </c>
      <c r="E158" s="120">
        <v>10000</v>
      </c>
      <c r="F158" s="121">
        <v>5018.9399999999996</v>
      </c>
      <c r="G158" s="120">
        <v>0</v>
      </c>
      <c r="H158" s="121">
        <v>500</v>
      </c>
      <c r="I158" s="122">
        <v>1500</v>
      </c>
      <c r="J158" s="122">
        <f>E158-(F158+H158+I158)</f>
        <v>2981.0600000000004</v>
      </c>
      <c r="K158" s="96"/>
    </row>
    <row r="159" spans="1:11" x14ac:dyDescent="0.2">
      <c r="A159" s="85" t="s">
        <v>39</v>
      </c>
      <c r="B159" s="123"/>
      <c r="C159" s="124"/>
      <c r="D159" s="125" t="s">
        <v>65</v>
      </c>
      <c r="E159" s="126"/>
      <c r="F159" s="127"/>
      <c r="G159" s="126"/>
      <c r="H159" s="127"/>
      <c r="I159" s="128">
        <v>1500</v>
      </c>
      <c r="J159" s="128"/>
      <c r="K159" s="96"/>
    </row>
    <row r="160" spans="1:11" x14ac:dyDescent="0.2">
      <c r="A160" s="85" t="s">
        <v>39</v>
      </c>
      <c r="B160" s="117" t="s">
        <v>260</v>
      </c>
      <c r="C160" s="118" t="s">
        <v>274</v>
      </c>
      <c r="D160" s="119" t="s">
        <v>275</v>
      </c>
      <c r="E160" s="120">
        <v>137000</v>
      </c>
      <c r="F160" s="121">
        <v>82816.36</v>
      </c>
      <c r="G160" s="120">
        <v>0</v>
      </c>
      <c r="H160" s="121">
        <v>14900</v>
      </c>
      <c r="I160" s="122">
        <v>12000</v>
      </c>
      <c r="J160" s="122">
        <f>E160-(F160+H160+I160)</f>
        <v>27283.64</v>
      </c>
      <c r="K160" s="96"/>
    </row>
    <row r="161" spans="1:11" x14ac:dyDescent="0.2">
      <c r="A161" s="85" t="s">
        <v>39</v>
      </c>
      <c r="B161" s="123"/>
      <c r="C161" s="124"/>
      <c r="D161" s="125" t="s">
        <v>65</v>
      </c>
      <c r="E161" s="126"/>
      <c r="F161" s="127"/>
      <c r="G161" s="126"/>
      <c r="H161" s="127"/>
      <c r="I161" s="128">
        <v>12000</v>
      </c>
      <c r="J161" s="128"/>
      <c r="K161" s="96"/>
    </row>
    <row r="162" spans="1:11" x14ac:dyDescent="0.2">
      <c r="A162" s="85" t="s">
        <v>39</v>
      </c>
      <c r="B162" s="117" t="s">
        <v>260</v>
      </c>
      <c r="C162" s="118" t="s">
        <v>276</v>
      </c>
      <c r="D162" s="119" t="s">
        <v>277</v>
      </c>
      <c r="E162" s="120">
        <v>20000</v>
      </c>
      <c r="F162" s="121">
        <v>0</v>
      </c>
      <c r="G162" s="120">
        <v>0</v>
      </c>
      <c r="H162" s="121">
        <v>0</v>
      </c>
      <c r="I162" s="122">
        <v>5000</v>
      </c>
      <c r="J162" s="122">
        <f>E162-(F162+H162+I162)</f>
        <v>15000</v>
      </c>
      <c r="K162" s="96"/>
    </row>
    <row r="163" spans="1:11" x14ac:dyDescent="0.2">
      <c r="A163" s="85" t="s">
        <v>39</v>
      </c>
      <c r="B163" s="123"/>
      <c r="C163" s="124"/>
      <c r="D163" s="125" t="s">
        <v>65</v>
      </c>
      <c r="E163" s="126"/>
      <c r="F163" s="127"/>
      <c r="G163" s="126"/>
      <c r="H163" s="127"/>
      <c r="I163" s="128">
        <v>5000</v>
      </c>
      <c r="J163" s="128"/>
      <c r="K163" s="96"/>
    </row>
    <row r="164" spans="1:11" x14ac:dyDescent="0.2">
      <c r="A164" s="85" t="s">
        <v>39</v>
      </c>
      <c r="B164" s="117" t="s">
        <v>260</v>
      </c>
      <c r="C164" s="118" t="s">
        <v>278</v>
      </c>
      <c r="D164" s="119" t="s">
        <v>279</v>
      </c>
      <c r="E164" s="120">
        <v>380000</v>
      </c>
      <c r="F164" s="121">
        <v>164373.26999999999</v>
      </c>
      <c r="G164" s="120">
        <v>0</v>
      </c>
      <c r="H164" s="121">
        <v>45158.1</v>
      </c>
      <c r="I164" s="122">
        <v>60000</v>
      </c>
      <c r="J164" s="122">
        <f>E164-(F164+H164+I164)</f>
        <v>110468.63</v>
      </c>
      <c r="K164" s="96"/>
    </row>
    <row r="165" spans="1:11" x14ac:dyDescent="0.2">
      <c r="A165" s="85" t="s">
        <v>39</v>
      </c>
      <c r="B165" s="123"/>
      <c r="C165" s="124"/>
      <c r="D165" s="125" t="s">
        <v>65</v>
      </c>
      <c r="E165" s="126"/>
      <c r="F165" s="127"/>
      <c r="G165" s="126"/>
      <c r="H165" s="127"/>
      <c r="I165" s="128">
        <v>60000</v>
      </c>
      <c r="J165" s="128"/>
      <c r="K165" s="96"/>
    </row>
    <row r="166" spans="1:11" x14ac:dyDescent="0.2">
      <c r="A166" s="85" t="s">
        <v>39</v>
      </c>
      <c r="B166" s="117" t="s">
        <v>280</v>
      </c>
      <c r="C166" s="118" t="s">
        <v>281</v>
      </c>
      <c r="D166" s="119" t="s">
        <v>282</v>
      </c>
      <c r="E166" s="120">
        <v>1200000</v>
      </c>
      <c r="F166" s="121">
        <v>83524.14</v>
      </c>
      <c r="G166" s="120">
        <v>0</v>
      </c>
      <c r="H166" s="121">
        <v>5000</v>
      </c>
      <c r="I166" s="122">
        <v>50000</v>
      </c>
      <c r="J166" s="122">
        <f>E166-(F166+H166+I166)</f>
        <v>1061475.8599999999</v>
      </c>
      <c r="K166" s="96"/>
    </row>
    <row r="167" spans="1:11" x14ac:dyDescent="0.2">
      <c r="A167" s="85" t="s">
        <v>39</v>
      </c>
      <c r="B167" s="123"/>
      <c r="C167" s="124"/>
      <c r="D167" s="125" t="s">
        <v>55</v>
      </c>
      <c r="E167" s="126"/>
      <c r="F167" s="127"/>
      <c r="G167" s="126"/>
      <c r="H167" s="127"/>
      <c r="I167" s="128">
        <v>50000</v>
      </c>
      <c r="J167" s="128"/>
      <c r="K167" s="96"/>
    </row>
    <row r="168" spans="1:11" x14ac:dyDescent="0.2">
      <c r="A168" s="85" t="s">
        <v>39</v>
      </c>
      <c r="B168" s="117" t="s">
        <v>280</v>
      </c>
      <c r="C168" s="118" t="s">
        <v>283</v>
      </c>
      <c r="D168" s="119" t="s">
        <v>284</v>
      </c>
      <c r="E168" s="120">
        <v>100000</v>
      </c>
      <c r="F168" s="121">
        <v>17586.86</v>
      </c>
      <c r="G168" s="120">
        <v>0</v>
      </c>
      <c r="H168" s="121">
        <v>6000</v>
      </c>
      <c r="I168" s="122">
        <v>3000</v>
      </c>
      <c r="J168" s="122">
        <f>E168-(F168+H168+I168)</f>
        <v>73413.14</v>
      </c>
      <c r="K168" s="96"/>
    </row>
    <row r="169" spans="1:11" x14ac:dyDescent="0.2">
      <c r="A169" s="85" t="s">
        <v>39</v>
      </c>
      <c r="B169" s="123"/>
      <c r="C169" s="124"/>
      <c r="D169" s="125" t="s">
        <v>55</v>
      </c>
      <c r="E169" s="126"/>
      <c r="F169" s="127"/>
      <c r="G169" s="126"/>
      <c r="H169" s="127"/>
      <c r="I169" s="128">
        <v>3000</v>
      </c>
      <c r="J169" s="128"/>
      <c r="K169" s="96"/>
    </row>
    <row r="170" spans="1:11" x14ac:dyDescent="0.2">
      <c r="A170" s="85" t="s">
        <v>39</v>
      </c>
      <c r="B170" s="117" t="s">
        <v>280</v>
      </c>
      <c r="C170" s="118" t="s">
        <v>285</v>
      </c>
      <c r="D170" s="119" t="s">
        <v>286</v>
      </c>
      <c r="E170" s="120">
        <v>61000</v>
      </c>
      <c r="F170" s="121">
        <v>0</v>
      </c>
      <c r="G170" s="120">
        <v>0</v>
      </c>
      <c r="H170" s="121">
        <v>2700</v>
      </c>
      <c r="I170" s="122">
        <v>3000</v>
      </c>
      <c r="J170" s="122">
        <f>E170-(F170+H170+I170)</f>
        <v>55300</v>
      </c>
      <c r="K170" s="96"/>
    </row>
    <row r="171" spans="1:11" x14ac:dyDescent="0.2">
      <c r="A171" s="85" t="s">
        <v>39</v>
      </c>
      <c r="B171" s="123"/>
      <c r="C171" s="124"/>
      <c r="D171" s="125" t="s">
        <v>55</v>
      </c>
      <c r="E171" s="126"/>
      <c r="F171" s="127"/>
      <c r="G171" s="126"/>
      <c r="H171" s="127"/>
      <c r="I171" s="128">
        <v>3000</v>
      </c>
      <c r="J171" s="128"/>
      <c r="K171" s="96"/>
    </row>
    <row r="172" spans="1:11" x14ac:dyDescent="0.2">
      <c r="A172" s="85" t="s">
        <v>39</v>
      </c>
      <c r="B172" s="117" t="s">
        <v>280</v>
      </c>
      <c r="C172" s="118" t="s">
        <v>287</v>
      </c>
      <c r="D172" s="119" t="s">
        <v>288</v>
      </c>
      <c r="E172" s="120">
        <v>65000</v>
      </c>
      <c r="F172" s="121">
        <v>0</v>
      </c>
      <c r="G172" s="120">
        <v>0</v>
      </c>
      <c r="H172" s="121">
        <v>5800</v>
      </c>
      <c r="I172" s="122">
        <v>5800</v>
      </c>
      <c r="J172" s="122">
        <f>E172-(F172+H172+I172)</f>
        <v>53400</v>
      </c>
      <c r="K172" s="96"/>
    </row>
    <row r="173" spans="1:11" x14ac:dyDescent="0.2">
      <c r="A173" s="85" t="s">
        <v>39</v>
      </c>
      <c r="B173" s="123"/>
      <c r="C173" s="124"/>
      <c r="D173" s="125" t="s">
        <v>55</v>
      </c>
      <c r="E173" s="126"/>
      <c r="F173" s="127"/>
      <c r="G173" s="126"/>
      <c r="H173" s="127"/>
      <c r="I173" s="128">
        <v>5800</v>
      </c>
      <c r="J173" s="128"/>
      <c r="K173" s="96"/>
    </row>
    <row r="174" spans="1:11" x14ac:dyDescent="0.2">
      <c r="A174" s="85" t="s">
        <v>39</v>
      </c>
      <c r="B174" s="117" t="s">
        <v>280</v>
      </c>
      <c r="C174" s="118" t="s">
        <v>289</v>
      </c>
      <c r="D174" s="119" t="s">
        <v>290</v>
      </c>
      <c r="E174" s="120">
        <v>7000</v>
      </c>
      <c r="F174" s="121">
        <v>0</v>
      </c>
      <c r="G174" s="120">
        <v>0</v>
      </c>
      <c r="H174" s="121">
        <v>0</v>
      </c>
      <c r="I174" s="122">
        <v>5000</v>
      </c>
      <c r="J174" s="122">
        <f>E174-(F174+H174+I174)</f>
        <v>2000</v>
      </c>
      <c r="K174" s="96"/>
    </row>
    <row r="175" spans="1:11" ht="13.5" thickBot="1" x14ac:dyDescent="0.25">
      <c r="A175" s="85" t="s">
        <v>39</v>
      </c>
      <c r="B175" s="123"/>
      <c r="C175" s="124"/>
      <c r="D175" s="125" t="s">
        <v>55</v>
      </c>
      <c r="E175" s="126"/>
      <c r="F175" s="127"/>
      <c r="G175" s="126"/>
      <c r="H175" s="127"/>
      <c r="I175" s="128">
        <v>5000</v>
      </c>
      <c r="J175" s="128"/>
      <c r="K175" s="96"/>
    </row>
    <row r="176" spans="1:11" ht="13.5" thickBot="1" x14ac:dyDescent="0.25">
      <c r="A176" s="85" t="s">
        <v>39</v>
      </c>
      <c r="B176" s="112" t="s">
        <v>291</v>
      </c>
      <c r="C176" s="113"/>
      <c r="D176" s="114"/>
      <c r="E176" s="115">
        <v>4273206.4000000004</v>
      </c>
      <c r="F176" s="116">
        <v>1154154.69</v>
      </c>
      <c r="G176" s="115">
        <v>0</v>
      </c>
      <c r="H176" s="116">
        <v>247747.9</v>
      </c>
      <c r="I176" s="116">
        <v>409310.6</v>
      </c>
      <c r="J176" s="116">
        <v>2461993.21</v>
      </c>
      <c r="K176" s="96"/>
    </row>
    <row r="177" spans="1:11" ht="13.5" thickBot="1" x14ac:dyDescent="0.25">
      <c r="A177" s="85" t="s">
        <v>39</v>
      </c>
      <c r="B177" s="129"/>
      <c r="C177" s="130"/>
      <c r="D177" s="131" t="s">
        <v>122</v>
      </c>
      <c r="E177" s="132">
        <f>SUM(E10:E176)/2</f>
        <v>49037042.520000011</v>
      </c>
      <c r="F177" s="133">
        <f>SUM(F10:F176)/2</f>
        <v>25676332.329999998</v>
      </c>
      <c r="G177" s="132">
        <f>SUM(G10:G176)/2</f>
        <v>0</v>
      </c>
      <c r="H177" s="134">
        <f>SUM(H10:H176)/2</f>
        <v>1960547.9</v>
      </c>
      <c r="I177" s="134">
        <f>SUM(I10:I176)/3</f>
        <v>2202872.9</v>
      </c>
      <c r="J177" s="134">
        <f>E177-(F177+H177+I177)</f>
        <v>19197289.390000015</v>
      </c>
      <c r="K177" s="135"/>
    </row>
    <row r="178" spans="1:11" x14ac:dyDescent="0.2">
      <c r="A178" s="85" t="s">
        <v>39</v>
      </c>
      <c r="C178" s="97"/>
      <c r="E178" s="96"/>
      <c r="F178" s="96"/>
      <c r="G178" s="96"/>
      <c r="H178" s="96"/>
      <c r="I178" s="96"/>
      <c r="J178" s="96"/>
      <c r="K178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385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16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17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683</v>
      </c>
      <c r="C11" s="118" t="s">
        <v>684</v>
      </c>
      <c r="D11" s="119" t="s">
        <v>685</v>
      </c>
      <c r="E11" s="120">
        <v>26599.599999999999</v>
      </c>
      <c r="F11" s="121">
        <v>0</v>
      </c>
      <c r="G11" s="120">
        <v>0</v>
      </c>
      <c r="H11" s="121">
        <v>0</v>
      </c>
      <c r="I11" s="122">
        <v>4250</v>
      </c>
      <c r="J11" s="122">
        <f>E11-(F11+H11+I11)</f>
        <v>22349.599999999999</v>
      </c>
      <c r="K11" s="96"/>
    </row>
    <row r="12" spans="1:11" x14ac:dyDescent="0.2">
      <c r="A12" s="85" t="s">
        <v>39</v>
      </c>
      <c r="B12" s="123"/>
      <c r="C12" s="124"/>
      <c r="D12" s="125" t="s">
        <v>55</v>
      </c>
      <c r="E12" s="126"/>
      <c r="F12" s="127"/>
      <c r="G12" s="126"/>
      <c r="H12" s="127"/>
      <c r="I12" s="128">
        <v>4250</v>
      </c>
      <c r="J12" s="128"/>
      <c r="K12" s="96"/>
    </row>
    <row r="13" spans="1:11" x14ac:dyDescent="0.2">
      <c r="A13" s="85" t="s">
        <v>39</v>
      </c>
      <c r="B13" s="117" t="s">
        <v>683</v>
      </c>
      <c r="C13" s="118" t="s">
        <v>686</v>
      </c>
      <c r="D13" s="119" t="s">
        <v>687</v>
      </c>
      <c r="E13" s="120">
        <v>859134</v>
      </c>
      <c r="F13" s="121">
        <v>0</v>
      </c>
      <c r="G13" s="120">
        <v>0</v>
      </c>
      <c r="H13" s="121">
        <v>589900</v>
      </c>
      <c r="I13" s="122">
        <v>127386</v>
      </c>
      <c r="J13" s="122">
        <f>E13-(F13+H13+I13)</f>
        <v>141848</v>
      </c>
      <c r="K13" s="96"/>
    </row>
    <row r="14" spans="1:11" x14ac:dyDescent="0.2">
      <c r="A14" s="85" t="s">
        <v>39</v>
      </c>
      <c r="B14" s="123"/>
      <c r="C14" s="124"/>
      <c r="D14" s="125" t="s">
        <v>55</v>
      </c>
      <c r="E14" s="126"/>
      <c r="F14" s="127"/>
      <c r="G14" s="126"/>
      <c r="H14" s="127"/>
      <c r="I14" s="128">
        <v>127386</v>
      </c>
      <c r="J14" s="128"/>
      <c r="K14" s="96"/>
    </row>
    <row r="15" spans="1:11" x14ac:dyDescent="0.2">
      <c r="A15" s="85" t="s">
        <v>39</v>
      </c>
      <c r="B15" s="117" t="s">
        <v>683</v>
      </c>
      <c r="C15" s="118" t="s">
        <v>688</v>
      </c>
      <c r="D15" s="119" t="s">
        <v>689</v>
      </c>
      <c r="E15" s="120">
        <v>3991334</v>
      </c>
      <c r="F15" s="121">
        <v>0</v>
      </c>
      <c r="G15" s="120">
        <v>0</v>
      </c>
      <c r="H15" s="121">
        <v>20000</v>
      </c>
      <c r="I15" s="122">
        <v>150000</v>
      </c>
      <c r="J15" s="122">
        <f>E15-(F15+H15+I15)</f>
        <v>3821334</v>
      </c>
      <c r="K15" s="96"/>
    </row>
    <row r="16" spans="1:11" x14ac:dyDescent="0.2">
      <c r="A16" s="85" t="s">
        <v>39</v>
      </c>
      <c r="B16" s="123"/>
      <c r="C16" s="124"/>
      <c r="D16" s="125" t="s">
        <v>55</v>
      </c>
      <c r="E16" s="126"/>
      <c r="F16" s="127"/>
      <c r="G16" s="126"/>
      <c r="H16" s="127"/>
      <c r="I16" s="128">
        <v>150000</v>
      </c>
      <c r="J16" s="128"/>
      <c r="K16" s="96"/>
    </row>
    <row r="17" spans="1:11" x14ac:dyDescent="0.2">
      <c r="A17" s="85" t="s">
        <v>39</v>
      </c>
      <c r="B17" s="117" t="s">
        <v>683</v>
      </c>
      <c r="C17" s="118" t="s">
        <v>690</v>
      </c>
      <c r="D17" s="119" t="s">
        <v>691</v>
      </c>
      <c r="E17" s="120">
        <v>52090000</v>
      </c>
      <c r="F17" s="121">
        <v>0</v>
      </c>
      <c r="G17" s="120">
        <v>4900000</v>
      </c>
      <c r="H17" s="121">
        <v>4900000</v>
      </c>
      <c r="I17" s="122">
        <v>3100000</v>
      </c>
      <c r="J17" s="122">
        <f>E17-(F17+H17+I17)</f>
        <v>44090000</v>
      </c>
      <c r="K17" s="96"/>
    </row>
    <row r="18" spans="1:11" x14ac:dyDescent="0.2">
      <c r="A18" s="85" t="s">
        <v>39</v>
      </c>
      <c r="B18" s="123"/>
      <c r="C18" s="124"/>
      <c r="D18" s="125" t="s">
        <v>55</v>
      </c>
      <c r="E18" s="126"/>
      <c r="F18" s="127"/>
      <c r="G18" s="126"/>
      <c r="H18" s="127"/>
      <c r="I18" s="128">
        <v>3100000</v>
      </c>
      <c r="J18" s="128"/>
      <c r="K18" s="96"/>
    </row>
    <row r="19" spans="1:11" x14ac:dyDescent="0.2">
      <c r="A19" s="85" t="s">
        <v>39</v>
      </c>
      <c r="B19" s="117" t="s">
        <v>683</v>
      </c>
      <c r="C19" s="118" t="s">
        <v>692</v>
      </c>
      <c r="D19" s="119" t="s">
        <v>693</v>
      </c>
      <c r="E19" s="120">
        <v>1637000</v>
      </c>
      <c r="F19" s="121">
        <v>0</v>
      </c>
      <c r="G19" s="120">
        <v>0</v>
      </c>
      <c r="H19" s="121">
        <v>600000</v>
      </c>
      <c r="I19" s="122">
        <v>761450</v>
      </c>
      <c r="J19" s="122">
        <f>E19-(F19+H19+I19)</f>
        <v>275550</v>
      </c>
      <c r="K19" s="96"/>
    </row>
    <row r="20" spans="1:11" x14ac:dyDescent="0.2">
      <c r="A20" s="85" t="s">
        <v>39</v>
      </c>
      <c r="B20" s="123"/>
      <c r="C20" s="124"/>
      <c r="D20" s="125" t="s">
        <v>55</v>
      </c>
      <c r="E20" s="126"/>
      <c r="F20" s="127"/>
      <c r="G20" s="126"/>
      <c r="H20" s="127"/>
      <c r="I20" s="128">
        <v>761450</v>
      </c>
      <c r="J20" s="128"/>
      <c r="K20" s="96"/>
    </row>
    <row r="21" spans="1:11" x14ac:dyDescent="0.2">
      <c r="A21" s="85" t="s">
        <v>39</v>
      </c>
      <c r="B21" s="117" t="s">
        <v>683</v>
      </c>
      <c r="C21" s="118" t="s">
        <v>694</v>
      </c>
      <c r="D21" s="119" t="s">
        <v>695</v>
      </c>
      <c r="E21" s="120">
        <v>788131</v>
      </c>
      <c r="F21" s="121">
        <v>0</v>
      </c>
      <c r="G21" s="120">
        <v>0</v>
      </c>
      <c r="H21" s="121">
        <v>192800</v>
      </c>
      <c r="I21" s="122">
        <v>47062</v>
      </c>
      <c r="J21" s="122">
        <f>E21-(F21+H21+I21)</f>
        <v>548269</v>
      </c>
      <c r="K21" s="96"/>
    </row>
    <row r="22" spans="1:11" x14ac:dyDescent="0.2">
      <c r="A22" s="85" t="s">
        <v>39</v>
      </c>
      <c r="B22" s="123"/>
      <c r="C22" s="124"/>
      <c r="D22" s="125" t="s">
        <v>55</v>
      </c>
      <c r="E22" s="126"/>
      <c r="F22" s="127"/>
      <c r="G22" s="126"/>
      <c r="H22" s="127"/>
      <c r="I22" s="128">
        <v>47062</v>
      </c>
      <c r="J22" s="128"/>
      <c r="K22" s="96"/>
    </row>
    <row r="23" spans="1:11" x14ac:dyDescent="0.2">
      <c r="A23" s="85" t="s">
        <v>39</v>
      </c>
      <c r="B23" s="117" t="s">
        <v>683</v>
      </c>
      <c r="C23" s="118" t="s">
        <v>696</v>
      </c>
      <c r="D23" s="119" t="s">
        <v>697</v>
      </c>
      <c r="E23" s="120">
        <v>60000</v>
      </c>
      <c r="F23" s="121">
        <v>0</v>
      </c>
      <c r="G23" s="120">
        <v>0</v>
      </c>
      <c r="H23" s="121">
        <v>0</v>
      </c>
      <c r="I23" s="122">
        <v>2250</v>
      </c>
      <c r="J23" s="122">
        <f>E23-(F23+H23+I23)</f>
        <v>57750</v>
      </c>
      <c r="K23" s="96"/>
    </row>
    <row r="24" spans="1:11" x14ac:dyDescent="0.2">
      <c r="A24" s="85" t="s">
        <v>39</v>
      </c>
      <c r="B24" s="123"/>
      <c r="C24" s="124"/>
      <c r="D24" s="125" t="s">
        <v>55</v>
      </c>
      <c r="E24" s="126"/>
      <c r="F24" s="127"/>
      <c r="G24" s="126"/>
      <c r="H24" s="127"/>
      <c r="I24" s="128">
        <v>2250</v>
      </c>
      <c r="J24" s="128"/>
      <c r="K24" s="96"/>
    </row>
    <row r="25" spans="1:11" x14ac:dyDescent="0.2">
      <c r="A25" s="85" t="s">
        <v>39</v>
      </c>
      <c r="B25" s="117" t="s">
        <v>683</v>
      </c>
      <c r="C25" s="118" t="s">
        <v>698</v>
      </c>
      <c r="D25" s="119" t="s">
        <v>699</v>
      </c>
      <c r="E25" s="120">
        <v>851171</v>
      </c>
      <c r="F25" s="121">
        <v>0</v>
      </c>
      <c r="G25" s="120">
        <v>0</v>
      </c>
      <c r="H25" s="121">
        <v>450000</v>
      </c>
      <c r="I25" s="122">
        <v>98283</v>
      </c>
      <c r="J25" s="122">
        <f>E25-(F25+H25+I25)</f>
        <v>302888</v>
      </c>
      <c r="K25" s="96"/>
    </row>
    <row r="26" spans="1:11" x14ac:dyDescent="0.2">
      <c r="A26" s="85" t="s">
        <v>39</v>
      </c>
      <c r="B26" s="123"/>
      <c r="C26" s="124"/>
      <c r="D26" s="125" t="s">
        <v>55</v>
      </c>
      <c r="E26" s="126"/>
      <c r="F26" s="127"/>
      <c r="G26" s="126"/>
      <c r="H26" s="127"/>
      <c r="I26" s="128">
        <v>98283</v>
      </c>
      <c r="J26" s="128"/>
      <c r="K26" s="96"/>
    </row>
    <row r="27" spans="1:11" x14ac:dyDescent="0.2">
      <c r="A27" s="85" t="s">
        <v>39</v>
      </c>
      <c r="B27" s="117" t="s">
        <v>683</v>
      </c>
      <c r="C27" s="118" t="s">
        <v>700</v>
      </c>
      <c r="D27" s="119" t="s">
        <v>701</v>
      </c>
      <c r="E27" s="120">
        <v>410000</v>
      </c>
      <c r="F27" s="121">
        <v>0</v>
      </c>
      <c r="G27" s="120">
        <v>0</v>
      </c>
      <c r="H27" s="121">
        <v>11362</v>
      </c>
      <c r="I27" s="122">
        <v>20000</v>
      </c>
      <c r="J27" s="122">
        <f>E27-(F27+H27+I27)</f>
        <v>378638</v>
      </c>
      <c r="K27" s="96"/>
    </row>
    <row r="28" spans="1:11" x14ac:dyDescent="0.2">
      <c r="A28" s="85" t="s">
        <v>39</v>
      </c>
      <c r="B28" s="123"/>
      <c r="C28" s="124"/>
      <c r="D28" s="125" t="s">
        <v>55</v>
      </c>
      <c r="E28" s="126"/>
      <c r="F28" s="127"/>
      <c r="G28" s="126"/>
      <c r="H28" s="127"/>
      <c r="I28" s="128">
        <v>20000</v>
      </c>
      <c r="J28" s="128"/>
      <c r="K28" s="96"/>
    </row>
    <row r="29" spans="1:11" x14ac:dyDescent="0.2">
      <c r="A29" s="85" t="s">
        <v>39</v>
      </c>
      <c r="B29" s="117" t="s">
        <v>683</v>
      </c>
      <c r="C29" s="118" t="s">
        <v>702</v>
      </c>
      <c r="D29" s="119" t="s">
        <v>703</v>
      </c>
      <c r="E29" s="120">
        <v>796000</v>
      </c>
      <c r="F29" s="121">
        <v>0</v>
      </c>
      <c r="G29" s="120">
        <v>0</v>
      </c>
      <c r="H29" s="121">
        <v>200000</v>
      </c>
      <c r="I29" s="122">
        <v>357000</v>
      </c>
      <c r="J29" s="122">
        <f>E29-(F29+H29+I29)</f>
        <v>239000</v>
      </c>
      <c r="K29" s="96"/>
    </row>
    <row r="30" spans="1:11" x14ac:dyDescent="0.2">
      <c r="A30" s="85" t="s">
        <v>39</v>
      </c>
      <c r="B30" s="123"/>
      <c r="C30" s="124"/>
      <c r="D30" s="125" t="s">
        <v>55</v>
      </c>
      <c r="E30" s="126"/>
      <c r="F30" s="127"/>
      <c r="G30" s="126"/>
      <c r="H30" s="127"/>
      <c r="I30" s="128">
        <v>357000</v>
      </c>
      <c r="J30" s="128"/>
      <c r="K30" s="96"/>
    </row>
    <row r="31" spans="1:11" x14ac:dyDescent="0.2">
      <c r="A31" s="85" t="s">
        <v>39</v>
      </c>
      <c r="B31" s="117" t="s">
        <v>683</v>
      </c>
      <c r="C31" s="118" t="s">
        <v>704</v>
      </c>
      <c r="D31" s="119" t="s">
        <v>705</v>
      </c>
      <c r="E31" s="120">
        <v>126900</v>
      </c>
      <c r="F31" s="121">
        <v>0</v>
      </c>
      <c r="G31" s="120">
        <v>0</v>
      </c>
      <c r="H31" s="121">
        <v>25000</v>
      </c>
      <c r="I31" s="122">
        <v>35000</v>
      </c>
      <c r="J31" s="122">
        <f>E31-(F31+H31+I31)</f>
        <v>66900</v>
      </c>
      <c r="K31" s="96"/>
    </row>
    <row r="32" spans="1:11" x14ac:dyDescent="0.2">
      <c r="A32" s="85" t="s">
        <v>39</v>
      </c>
      <c r="B32" s="123"/>
      <c r="C32" s="124"/>
      <c r="D32" s="125" t="s">
        <v>55</v>
      </c>
      <c r="E32" s="126"/>
      <c r="F32" s="127"/>
      <c r="G32" s="126"/>
      <c r="H32" s="127"/>
      <c r="I32" s="128">
        <v>35000</v>
      </c>
      <c r="J32" s="128"/>
      <c r="K32" s="96"/>
    </row>
    <row r="33" spans="1:11" x14ac:dyDescent="0.2">
      <c r="A33" s="85" t="s">
        <v>39</v>
      </c>
      <c r="B33" s="117" t="s">
        <v>683</v>
      </c>
      <c r="C33" s="118" t="s">
        <v>706</v>
      </c>
      <c r="D33" s="119" t="s">
        <v>707</v>
      </c>
      <c r="E33" s="120">
        <v>349110</v>
      </c>
      <c r="F33" s="121">
        <v>0</v>
      </c>
      <c r="G33" s="120">
        <v>0</v>
      </c>
      <c r="H33" s="121">
        <v>6000</v>
      </c>
      <c r="I33" s="122">
        <v>50000</v>
      </c>
      <c r="J33" s="122">
        <f>E33-(F33+H33+I33)</f>
        <v>293110</v>
      </c>
      <c r="K33" s="96"/>
    </row>
    <row r="34" spans="1:11" x14ac:dyDescent="0.2">
      <c r="A34" s="85" t="s">
        <v>39</v>
      </c>
      <c r="B34" s="123"/>
      <c r="C34" s="124"/>
      <c r="D34" s="125" t="s">
        <v>55</v>
      </c>
      <c r="E34" s="126"/>
      <c r="F34" s="127"/>
      <c r="G34" s="126"/>
      <c r="H34" s="127"/>
      <c r="I34" s="128">
        <v>50000</v>
      </c>
      <c r="J34" s="128"/>
      <c r="K34" s="96"/>
    </row>
    <row r="35" spans="1:11" x14ac:dyDescent="0.2">
      <c r="A35" s="85" t="s">
        <v>39</v>
      </c>
      <c r="B35" s="117" t="s">
        <v>683</v>
      </c>
      <c r="C35" s="118" t="s">
        <v>708</v>
      </c>
      <c r="D35" s="119" t="s">
        <v>709</v>
      </c>
      <c r="E35" s="120">
        <v>850750</v>
      </c>
      <c r="F35" s="121">
        <v>0</v>
      </c>
      <c r="G35" s="120">
        <v>0</v>
      </c>
      <c r="H35" s="121">
        <v>12500</v>
      </c>
      <c r="I35" s="122">
        <v>2000</v>
      </c>
      <c r="J35" s="122">
        <f>E35-(F35+H35+I35)</f>
        <v>836250</v>
      </c>
      <c r="K35" s="96"/>
    </row>
    <row r="36" spans="1:11" x14ac:dyDescent="0.2">
      <c r="A36" s="85" t="s">
        <v>39</v>
      </c>
      <c r="B36" s="123"/>
      <c r="C36" s="124"/>
      <c r="D36" s="125" t="s">
        <v>55</v>
      </c>
      <c r="E36" s="126"/>
      <c r="F36" s="127"/>
      <c r="G36" s="126"/>
      <c r="H36" s="127"/>
      <c r="I36" s="128">
        <v>2000</v>
      </c>
      <c r="J36" s="128"/>
      <c r="K36" s="96"/>
    </row>
    <row r="37" spans="1:11" x14ac:dyDescent="0.2">
      <c r="A37" s="85" t="s">
        <v>39</v>
      </c>
      <c r="B37" s="117" t="s">
        <v>683</v>
      </c>
      <c r="C37" s="118" t="s">
        <v>710</v>
      </c>
      <c r="D37" s="119" t="s">
        <v>711</v>
      </c>
      <c r="E37" s="120">
        <v>600000</v>
      </c>
      <c r="F37" s="121">
        <v>0</v>
      </c>
      <c r="G37" s="120">
        <v>0</v>
      </c>
      <c r="H37" s="121">
        <v>0</v>
      </c>
      <c r="I37" s="122">
        <v>4000</v>
      </c>
      <c r="J37" s="122">
        <f>E37-(F37+H37+I37)</f>
        <v>596000</v>
      </c>
      <c r="K37" s="96"/>
    </row>
    <row r="38" spans="1:11" x14ac:dyDescent="0.2">
      <c r="A38" s="85" t="s">
        <v>39</v>
      </c>
      <c r="B38" s="123"/>
      <c r="C38" s="124"/>
      <c r="D38" s="125" t="s">
        <v>55</v>
      </c>
      <c r="E38" s="126"/>
      <c r="F38" s="127"/>
      <c r="G38" s="126"/>
      <c r="H38" s="127"/>
      <c r="I38" s="128">
        <v>4000</v>
      </c>
      <c r="J38" s="128"/>
      <c r="K38" s="96"/>
    </row>
    <row r="39" spans="1:11" x14ac:dyDescent="0.2">
      <c r="A39" s="85" t="s">
        <v>39</v>
      </c>
      <c r="B39" s="117" t="s">
        <v>683</v>
      </c>
      <c r="C39" s="118" t="s">
        <v>712</v>
      </c>
      <c r="D39" s="119" t="s">
        <v>713</v>
      </c>
      <c r="E39" s="120">
        <v>348000</v>
      </c>
      <c r="F39" s="121">
        <v>0</v>
      </c>
      <c r="G39" s="120">
        <v>0</v>
      </c>
      <c r="H39" s="121">
        <v>5000</v>
      </c>
      <c r="I39" s="122">
        <v>12000</v>
      </c>
      <c r="J39" s="122">
        <f>E39-(F39+H39+I39)</f>
        <v>331000</v>
      </c>
      <c r="K39" s="96"/>
    </row>
    <row r="40" spans="1:11" x14ac:dyDescent="0.2">
      <c r="A40" s="85" t="s">
        <v>39</v>
      </c>
      <c r="B40" s="123"/>
      <c r="C40" s="124"/>
      <c r="D40" s="125" t="s">
        <v>55</v>
      </c>
      <c r="E40" s="126"/>
      <c r="F40" s="127"/>
      <c r="G40" s="126"/>
      <c r="H40" s="127"/>
      <c r="I40" s="128">
        <v>12000</v>
      </c>
      <c r="J40" s="128"/>
      <c r="K40" s="96"/>
    </row>
    <row r="41" spans="1:11" x14ac:dyDescent="0.2">
      <c r="A41" s="85" t="s">
        <v>39</v>
      </c>
      <c r="B41" s="117" t="s">
        <v>683</v>
      </c>
      <c r="C41" s="118" t="s">
        <v>714</v>
      </c>
      <c r="D41" s="119" t="s">
        <v>715</v>
      </c>
      <c r="E41" s="120">
        <v>1404280</v>
      </c>
      <c r="F41" s="121">
        <v>0</v>
      </c>
      <c r="G41" s="120">
        <v>0</v>
      </c>
      <c r="H41" s="121">
        <v>25000</v>
      </c>
      <c r="I41" s="122">
        <v>22000</v>
      </c>
      <c r="J41" s="122">
        <f>E41-(F41+H41+I41)</f>
        <v>1357280</v>
      </c>
      <c r="K41" s="96"/>
    </row>
    <row r="42" spans="1:11" x14ac:dyDescent="0.2">
      <c r="A42" s="85" t="s">
        <v>39</v>
      </c>
      <c r="B42" s="123"/>
      <c r="C42" s="124"/>
      <c r="D42" s="125" t="s">
        <v>55</v>
      </c>
      <c r="E42" s="126"/>
      <c r="F42" s="127"/>
      <c r="G42" s="126"/>
      <c r="H42" s="127"/>
      <c r="I42" s="128">
        <v>22000</v>
      </c>
      <c r="J42" s="128"/>
      <c r="K42" s="96"/>
    </row>
    <row r="43" spans="1:11" x14ac:dyDescent="0.2">
      <c r="A43" s="85" t="s">
        <v>39</v>
      </c>
      <c r="B43" s="117" t="s">
        <v>683</v>
      </c>
      <c r="C43" s="118" t="s">
        <v>716</v>
      </c>
      <c r="D43" s="119" t="s">
        <v>717</v>
      </c>
      <c r="E43" s="120">
        <v>946530</v>
      </c>
      <c r="F43" s="121">
        <v>0</v>
      </c>
      <c r="G43" s="120">
        <v>0</v>
      </c>
      <c r="H43" s="121">
        <v>0</v>
      </c>
      <c r="I43" s="122">
        <v>17000</v>
      </c>
      <c r="J43" s="122">
        <f>E43-(F43+H43+I43)</f>
        <v>929530</v>
      </c>
      <c r="K43" s="96"/>
    </row>
    <row r="44" spans="1:11" x14ac:dyDescent="0.2">
      <c r="A44" s="85" t="s">
        <v>39</v>
      </c>
      <c r="B44" s="123"/>
      <c r="C44" s="124"/>
      <c r="D44" s="125" t="s">
        <v>55</v>
      </c>
      <c r="E44" s="126"/>
      <c r="F44" s="127"/>
      <c r="G44" s="126"/>
      <c r="H44" s="127"/>
      <c r="I44" s="128">
        <v>17000</v>
      </c>
      <c r="J44" s="128"/>
      <c r="K44" s="96"/>
    </row>
    <row r="45" spans="1:11" x14ac:dyDescent="0.2">
      <c r="A45" s="85" t="s">
        <v>39</v>
      </c>
      <c r="B45" s="117" t="s">
        <v>683</v>
      </c>
      <c r="C45" s="118" t="s">
        <v>718</v>
      </c>
      <c r="D45" s="119" t="s">
        <v>719</v>
      </c>
      <c r="E45" s="120">
        <v>1645500</v>
      </c>
      <c r="F45" s="121">
        <v>0</v>
      </c>
      <c r="G45" s="120">
        <v>0</v>
      </c>
      <c r="H45" s="121">
        <v>0</v>
      </c>
      <c r="I45" s="122">
        <v>5000</v>
      </c>
      <c r="J45" s="122">
        <f>E45-(F45+H45+I45)</f>
        <v>1640500</v>
      </c>
      <c r="K45" s="96"/>
    </row>
    <row r="46" spans="1:11" x14ac:dyDescent="0.2">
      <c r="A46" s="85" t="s">
        <v>39</v>
      </c>
      <c r="B46" s="123"/>
      <c r="C46" s="124"/>
      <c r="D46" s="125" t="s">
        <v>55</v>
      </c>
      <c r="E46" s="126"/>
      <c r="F46" s="127"/>
      <c r="G46" s="126"/>
      <c r="H46" s="127"/>
      <c r="I46" s="128">
        <v>5000</v>
      </c>
      <c r="J46" s="128"/>
      <c r="K46" s="96"/>
    </row>
    <row r="47" spans="1:11" x14ac:dyDescent="0.2">
      <c r="A47" s="85" t="s">
        <v>39</v>
      </c>
      <c r="B47" s="117" t="s">
        <v>683</v>
      </c>
      <c r="C47" s="118" t="s">
        <v>720</v>
      </c>
      <c r="D47" s="119" t="s">
        <v>721</v>
      </c>
      <c r="E47" s="120">
        <v>704000</v>
      </c>
      <c r="F47" s="121">
        <v>0</v>
      </c>
      <c r="G47" s="120">
        <v>0</v>
      </c>
      <c r="H47" s="121">
        <v>0</v>
      </c>
      <c r="I47" s="122">
        <v>50000</v>
      </c>
      <c r="J47" s="122">
        <f>E47-(F47+H47+I47)</f>
        <v>654000</v>
      </c>
      <c r="K47" s="96"/>
    </row>
    <row r="48" spans="1:11" x14ac:dyDescent="0.2">
      <c r="A48" s="85" t="s">
        <v>39</v>
      </c>
      <c r="B48" s="123"/>
      <c r="C48" s="124"/>
      <c r="D48" s="125" t="s">
        <v>55</v>
      </c>
      <c r="E48" s="126"/>
      <c r="F48" s="127"/>
      <c r="G48" s="126"/>
      <c r="H48" s="127"/>
      <c r="I48" s="128">
        <v>50000</v>
      </c>
      <c r="J48" s="128"/>
      <c r="K48" s="96"/>
    </row>
    <row r="49" spans="1:11" x14ac:dyDescent="0.2">
      <c r="A49" s="85" t="s">
        <v>39</v>
      </c>
      <c r="B49" s="117" t="s">
        <v>683</v>
      </c>
      <c r="C49" s="118" t="s">
        <v>722</v>
      </c>
      <c r="D49" s="119" t="s">
        <v>723</v>
      </c>
      <c r="E49" s="120">
        <v>20500</v>
      </c>
      <c r="F49" s="121">
        <v>0</v>
      </c>
      <c r="G49" s="120">
        <v>0</v>
      </c>
      <c r="H49" s="121">
        <v>0</v>
      </c>
      <c r="I49" s="122">
        <v>14282</v>
      </c>
      <c r="J49" s="122">
        <f>E49-(F49+H49+I49)</f>
        <v>6218</v>
      </c>
      <c r="K49" s="96"/>
    </row>
    <row r="50" spans="1:11" x14ac:dyDescent="0.2">
      <c r="A50" s="85" t="s">
        <v>39</v>
      </c>
      <c r="B50" s="123"/>
      <c r="C50" s="124"/>
      <c r="D50" s="125" t="s">
        <v>55</v>
      </c>
      <c r="E50" s="126"/>
      <c r="F50" s="127"/>
      <c r="G50" s="126"/>
      <c r="H50" s="127"/>
      <c r="I50" s="128">
        <v>14282</v>
      </c>
      <c r="J50" s="128"/>
      <c r="K50" s="96"/>
    </row>
    <row r="51" spans="1:11" x14ac:dyDescent="0.2">
      <c r="A51" s="85" t="s">
        <v>39</v>
      </c>
      <c r="B51" s="117" t="s">
        <v>683</v>
      </c>
      <c r="C51" s="118" t="s">
        <v>724</v>
      </c>
      <c r="D51" s="119" t="s">
        <v>725</v>
      </c>
      <c r="E51" s="120">
        <v>103236</v>
      </c>
      <c r="F51" s="121">
        <v>0</v>
      </c>
      <c r="G51" s="120">
        <v>0</v>
      </c>
      <c r="H51" s="121">
        <v>10000</v>
      </c>
      <c r="I51" s="122">
        <v>57694</v>
      </c>
      <c r="J51" s="122">
        <f>E51-(F51+H51+I51)</f>
        <v>35542</v>
      </c>
      <c r="K51" s="96"/>
    </row>
    <row r="52" spans="1:11" x14ac:dyDescent="0.2">
      <c r="A52" s="85" t="s">
        <v>39</v>
      </c>
      <c r="B52" s="123"/>
      <c r="C52" s="124"/>
      <c r="D52" s="125" t="s">
        <v>55</v>
      </c>
      <c r="E52" s="126"/>
      <c r="F52" s="127"/>
      <c r="G52" s="126"/>
      <c r="H52" s="127"/>
      <c r="I52" s="128">
        <v>57694</v>
      </c>
      <c r="J52" s="128"/>
      <c r="K52" s="96"/>
    </row>
    <row r="53" spans="1:11" x14ac:dyDescent="0.2">
      <c r="A53" s="85" t="s">
        <v>39</v>
      </c>
      <c r="B53" s="117" t="s">
        <v>683</v>
      </c>
      <c r="C53" s="118" t="s">
        <v>726</v>
      </c>
      <c r="D53" s="119" t="s">
        <v>727</v>
      </c>
      <c r="E53" s="120">
        <v>499000</v>
      </c>
      <c r="F53" s="121">
        <v>0</v>
      </c>
      <c r="G53" s="120">
        <v>0</v>
      </c>
      <c r="H53" s="121">
        <v>0</v>
      </c>
      <c r="I53" s="122">
        <v>3000</v>
      </c>
      <c r="J53" s="122">
        <f>E53-(F53+H53+I53)</f>
        <v>496000</v>
      </c>
      <c r="K53" s="96"/>
    </row>
    <row r="54" spans="1:11" x14ac:dyDescent="0.2">
      <c r="A54" s="85" t="s">
        <v>39</v>
      </c>
      <c r="B54" s="123"/>
      <c r="C54" s="124"/>
      <c r="D54" s="125" t="s">
        <v>55</v>
      </c>
      <c r="E54" s="126"/>
      <c r="F54" s="127"/>
      <c r="G54" s="126"/>
      <c r="H54" s="127"/>
      <c r="I54" s="128">
        <v>3000</v>
      </c>
      <c r="J54" s="128"/>
      <c r="K54" s="96"/>
    </row>
    <row r="55" spans="1:11" x14ac:dyDescent="0.2">
      <c r="A55" s="85" t="s">
        <v>39</v>
      </c>
      <c r="B55" s="117" t="s">
        <v>683</v>
      </c>
      <c r="C55" s="118" t="s">
        <v>728</v>
      </c>
      <c r="D55" s="119" t="s">
        <v>729</v>
      </c>
      <c r="E55" s="120">
        <v>1200000</v>
      </c>
      <c r="F55" s="121">
        <v>0</v>
      </c>
      <c r="G55" s="120">
        <v>0</v>
      </c>
      <c r="H55" s="121">
        <v>3300</v>
      </c>
      <c r="I55" s="122">
        <v>6500</v>
      </c>
      <c r="J55" s="122">
        <f>E55-(F55+H55+I55)</f>
        <v>1190200</v>
      </c>
      <c r="K55" s="96"/>
    </row>
    <row r="56" spans="1:11" x14ac:dyDescent="0.2">
      <c r="A56" s="85" t="s">
        <v>39</v>
      </c>
      <c r="B56" s="123"/>
      <c r="C56" s="124"/>
      <c r="D56" s="125" t="s">
        <v>55</v>
      </c>
      <c r="E56" s="126"/>
      <c r="F56" s="127"/>
      <c r="G56" s="126"/>
      <c r="H56" s="127"/>
      <c r="I56" s="128">
        <v>6500</v>
      </c>
      <c r="J56" s="128"/>
      <c r="K56" s="96"/>
    </row>
    <row r="57" spans="1:11" x14ac:dyDescent="0.2">
      <c r="A57" s="85" t="s">
        <v>39</v>
      </c>
      <c r="B57" s="117" t="s">
        <v>683</v>
      </c>
      <c r="C57" s="118" t="s">
        <v>730</v>
      </c>
      <c r="D57" s="119" t="s">
        <v>731</v>
      </c>
      <c r="E57" s="120">
        <v>37290</v>
      </c>
      <c r="F57" s="121">
        <v>0</v>
      </c>
      <c r="G57" s="120">
        <v>0</v>
      </c>
      <c r="H57" s="121">
        <v>0</v>
      </c>
      <c r="I57" s="122">
        <v>15200</v>
      </c>
      <c r="J57" s="122">
        <f>E57-(F57+H57+I57)</f>
        <v>22090</v>
      </c>
      <c r="K57" s="96"/>
    </row>
    <row r="58" spans="1:11" x14ac:dyDescent="0.2">
      <c r="A58" s="85" t="s">
        <v>39</v>
      </c>
      <c r="B58" s="123"/>
      <c r="C58" s="124"/>
      <c r="D58" s="125" t="s">
        <v>55</v>
      </c>
      <c r="E58" s="126"/>
      <c r="F58" s="127"/>
      <c r="G58" s="126"/>
      <c r="H58" s="127"/>
      <c r="I58" s="128">
        <v>15200</v>
      </c>
      <c r="J58" s="128"/>
      <c r="K58" s="96"/>
    </row>
    <row r="59" spans="1:11" x14ac:dyDescent="0.2">
      <c r="A59" s="85" t="s">
        <v>39</v>
      </c>
      <c r="B59" s="117" t="s">
        <v>683</v>
      </c>
      <c r="C59" s="118" t="s">
        <v>732</v>
      </c>
      <c r="D59" s="119" t="s">
        <v>733</v>
      </c>
      <c r="E59" s="120">
        <v>41200</v>
      </c>
      <c r="F59" s="121">
        <v>0</v>
      </c>
      <c r="G59" s="120">
        <v>0</v>
      </c>
      <c r="H59" s="121">
        <v>0</v>
      </c>
      <c r="I59" s="122">
        <v>60000</v>
      </c>
      <c r="J59" s="122">
        <f>E59-(F59+H59+I59)</f>
        <v>-18800</v>
      </c>
      <c r="K59" s="96"/>
    </row>
    <row r="60" spans="1:11" x14ac:dyDescent="0.2">
      <c r="A60" s="85" t="s">
        <v>39</v>
      </c>
      <c r="B60" s="123"/>
      <c r="C60" s="124"/>
      <c r="D60" s="125" t="s">
        <v>55</v>
      </c>
      <c r="E60" s="126"/>
      <c r="F60" s="127"/>
      <c r="G60" s="126"/>
      <c r="H60" s="127"/>
      <c r="I60" s="128">
        <v>60000</v>
      </c>
      <c r="J60" s="128"/>
      <c r="K60" s="96"/>
    </row>
    <row r="61" spans="1:11" x14ac:dyDescent="0.2">
      <c r="A61" s="85" t="s">
        <v>39</v>
      </c>
      <c r="B61" s="117" t="s">
        <v>683</v>
      </c>
      <c r="C61" s="118" t="s">
        <v>734</v>
      </c>
      <c r="D61" s="119" t="s">
        <v>735</v>
      </c>
      <c r="E61" s="120">
        <v>31500</v>
      </c>
      <c r="F61" s="121">
        <v>0</v>
      </c>
      <c r="G61" s="120">
        <v>0</v>
      </c>
      <c r="H61" s="121">
        <v>10000</v>
      </c>
      <c r="I61" s="122">
        <v>10000</v>
      </c>
      <c r="J61" s="122">
        <f>E61-(F61+H61+I61)</f>
        <v>11500</v>
      </c>
      <c r="K61" s="96"/>
    </row>
    <row r="62" spans="1:11" x14ac:dyDescent="0.2">
      <c r="A62" s="85" t="s">
        <v>39</v>
      </c>
      <c r="B62" s="123"/>
      <c r="C62" s="124"/>
      <c r="D62" s="125" t="s">
        <v>55</v>
      </c>
      <c r="E62" s="126"/>
      <c r="F62" s="127"/>
      <c r="G62" s="126"/>
      <c r="H62" s="127"/>
      <c r="I62" s="128">
        <v>10000</v>
      </c>
      <c r="J62" s="128"/>
      <c r="K62" s="96"/>
    </row>
    <row r="63" spans="1:11" x14ac:dyDescent="0.2">
      <c r="A63" s="85" t="s">
        <v>39</v>
      </c>
      <c r="B63" s="117" t="s">
        <v>683</v>
      </c>
      <c r="C63" s="118" t="s">
        <v>736</v>
      </c>
      <c r="D63" s="119" t="s">
        <v>737</v>
      </c>
      <c r="E63" s="120">
        <v>304782</v>
      </c>
      <c r="F63" s="121">
        <v>0</v>
      </c>
      <c r="G63" s="120">
        <v>0</v>
      </c>
      <c r="H63" s="121">
        <v>200000</v>
      </c>
      <c r="I63" s="122">
        <v>65118</v>
      </c>
      <c r="J63" s="122">
        <f>E63-(F63+H63+I63)</f>
        <v>39664</v>
      </c>
      <c r="K63" s="96"/>
    </row>
    <row r="64" spans="1:11" x14ac:dyDescent="0.2">
      <c r="A64" s="85" t="s">
        <v>39</v>
      </c>
      <c r="B64" s="123"/>
      <c r="C64" s="124"/>
      <c r="D64" s="125" t="s">
        <v>55</v>
      </c>
      <c r="E64" s="126"/>
      <c r="F64" s="127"/>
      <c r="G64" s="126"/>
      <c r="H64" s="127"/>
      <c r="I64" s="128">
        <v>65118</v>
      </c>
      <c r="J64" s="128"/>
      <c r="K64" s="96"/>
    </row>
    <row r="65" spans="1:11" x14ac:dyDescent="0.2">
      <c r="A65" s="85" t="s">
        <v>39</v>
      </c>
      <c r="B65" s="117" t="s">
        <v>683</v>
      </c>
      <c r="C65" s="118" t="s">
        <v>738</v>
      </c>
      <c r="D65" s="119" t="s">
        <v>739</v>
      </c>
      <c r="E65" s="120">
        <v>620000</v>
      </c>
      <c r="F65" s="121">
        <v>0</v>
      </c>
      <c r="G65" s="120">
        <v>0</v>
      </c>
      <c r="H65" s="121">
        <v>4000</v>
      </c>
      <c r="I65" s="122">
        <v>4000</v>
      </c>
      <c r="J65" s="122">
        <f>E65-(F65+H65+I65)</f>
        <v>612000</v>
      </c>
      <c r="K65" s="96"/>
    </row>
    <row r="66" spans="1:11" x14ac:dyDescent="0.2">
      <c r="A66" s="85" t="s">
        <v>39</v>
      </c>
      <c r="B66" s="123"/>
      <c r="C66" s="124"/>
      <c r="D66" s="125" t="s">
        <v>55</v>
      </c>
      <c r="E66" s="126"/>
      <c r="F66" s="127"/>
      <c r="G66" s="126"/>
      <c r="H66" s="127"/>
      <c r="I66" s="128">
        <v>4000</v>
      </c>
      <c r="J66" s="128"/>
      <c r="K66" s="96"/>
    </row>
    <row r="67" spans="1:11" x14ac:dyDescent="0.2">
      <c r="A67" s="85" t="s">
        <v>39</v>
      </c>
      <c r="B67" s="117" t="s">
        <v>683</v>
      </c>
      <c r="C67" s="118" t="s">
        <v>740</v>
      </c>
      <c r="D67" s="119" t="s">
        <v>741</v>
      </c>
      <c r="E67" s="120">
        <v>310000</v>
      </c>
      <c r="F67" s="121">
        <v>0</v>
      </c>
      <c r="G67" s="120">
        <v>0</v>
      </c>
      <c r="H67" s="121">
        <v>2500</v>
      </c>
      <c r="I67" s="122">
        <v>2000</v>
      </c>
      <c r="J67" s="122">
        <f>E67-(F67+H67+I67)</f>
        <v>305500</v>
      </c>
      <c r="K67" s="96"/>
    </row>
    <row r="68" spans="1:11" x14ac:dyDescent="0.2">
      <c r="A68" s="85" t="s">
        <v>39</v>
      </c>
      <c r="B68" s="123"/>
      <c r="C68" s="124"/>
      <c r="D68" s="125" t="s">
        <v>55</v>
      </c>
      <c r="E68" s="126"/>
      <c r="F68" s="127"/>
      <c r="G68" s="126"/>
      <c r="H68" s="127"/>
      <c r="I68" s="128">
        <v>2000</v>
      </c>
      <c r="J68" s="128"/>
      <c r="K68" s="96"/>
    </row>
    <row r="69" spans="1:11" x14ac:dyDescent="0.2">
      <c r="A69" s="85" t="s">
        <v>39</v>
      </c>
      <c r="B69" s="117" t="s">
        <v>683</v>
      </c>
      <c r="C69" s="118" t="s">
        <v>742</v>
      </c>
      <c r="D69" s="119" t="s">
        <v>743</v>
      </c>
      <c r="E69" s="120">
        <v>1000000</v>
      </c>
      <c r="F69" s="121">
        <v>0</v>
      </c>
      <c r="G69" s="120">
        <v>0</v>
      </c>
      <c r="H69" s="121">
        <v>0</v>
      </c>
      <c r="I69" s="122">
        <v>2000</v>
      </c>
      <c r="J69" s="122">
        <f>E69-(F69+H69+I69)</f>
        <v>998000</v>
      </c>
      <c r="K69" s="96"/>
    </row>
    <row r="70" spans="1:11" x14ac:dyDescent="0.2">
      <c r="A70" s="85" t="s">
        <v>39</v>
      </c>
      <c r="B70" s="123"/>
      <c r="C70" s="124"/>
      <c r="D70" s="125" t="s">
        <v>55</v>
      </c>
      <c r="E70" s="126"/>
      <c r="F70" s="127"/>
      <c r="G70" s="126"/>
      <c r="H70" s="127"/>
      <c r="I70" s="128">
        <v>2000</v>
      </c>
      <c r="J70" s="128"/>
      <c r="K70" s="96"/>
    </row>
    <row r="71" spans="1:11" x14ac:dyDescent="0.2">
      <c r="A71" s="85" t="s">
        <v>39</v>
      </c>
      <c r="B71" s="117" t="s">
        <v>683</v>
      </c>
      <c r="C71" s="118" t="s">
        <v>744</v>
      </c>
      <c r="D71" s="119" t="s">
        <v>745</v>
      </c>
      <c r="E71" s="120">
        <v>20000</v>
      </c>
      <c r="F71" s="121">
        <v>0</v>
      </c>
      <c r="G71" s="120">
        <v>0</v>
      </c>
      <c r="H71" s="121">
        <v>1300</v>
      </c>
      <c r="I71" s="122">
        <v>1000</v>
      </c>
      <c r="J71" s="122">
        <f>E71-(F71+H71+I71)</f>
        <v>17700</v>
      </c>
      <c r="K71" s="96"/>
    </row>
    <row r="72" spans="1:11" x14ac:dyDescent="0.2">
      <c r="A72" s="85" t="s">
        <v>39</v>
      </c>
      <c r="B72" s="123"/>
      <c r="C72" s="124"/>
      <c r="D72" s="125" t="s">
        <v>55</v>
      </c>
      <c r="E72" s="126"/>
      <c r="F72" s="127"/>
      <c r="G72" s="126"/>
      <c r="H72" s="127"/>
      <c r="I72" s="128">
        <v>1000</v>
      </c>
      <c r="J72" s="128"/>
      <c r="K72" s="96"/>
    </row>
    <row r="73" spans="1:11" x14ac:dyDescent="0.2">
      <c r="A73" s="85" t="s">
        <v>39</v>
      </c>
      <c r="B73" s="117" t="s">
        <v>683</v>
      </c>
      <c r="C73" s="118" t="s">
        <v>746</v>
      </c>
      <c r="D73" s="119" t="s">
        <v>747</v>
      </c>
      <c r="E73" s="120">
        <v>117322</v>
      </c>
      <c r="F73" s="121">
        <v>0</v>
      </c>
      <c r="G73" s="120">
        <v>0</v>
      </c>
      <c r="H73" s="121">
        <v>0</v>
      </c>
      <c r="I73" s="122">
        <v>4000</v>
      </c>
      <c r="J73" s="122">
        <f>E73-(F73+H73+I73)</f>
        <v>113322</v>
      </c>
      <c r="K73" s="96"/>
    </row>
    <row r="74" spans="1:11" x14ac:dyDescent="0.2">
      <c r="A74" s="85" t="s">
        <v>39</v>
      </c>
      <c r="B74" s="123"/>
      <c r="C74" s="124"/>
      <c r="D74" s="125" t="s">
        <v>55</v>
      </c>
      <c r="E74" s="126"/>
      <c r="F74" s="127"/>
      <c r="G74" s="126"/>
      <c r="H74" s="127"/>
      <c r="I74" s="128">
        <v>4000</v>
      </c>
      <c r="J74" s="128"/>
      <c r="K74" s="96"/>
    </row>
    <row r="75" spans="1:11" x14ac:dyDescent="0.2">
      <c r="A75" s="85" t="s">
        <v>39</v>
      </c>
      <c r="B75" s="117" t="s">
        <v>683</v>
      </c>
      <c r="C75" s="118" t="s">
        <v>748</v>
      </c>
      <c r="D75" s="119" t="s">
        <v>749</v>
      </c>
      <c r="E75" s="120">
        <v>6500000</v>
      </c>
      <c r="F75" s="121">
        <v>0</v>
      </c>
      <c r="G75" s="120">
        <v>0</v>
      </c>
      <c r="H75" s="121">
        <v>0</v>
      </c>
      <c r="I75" s="122">
        <v>5000</v>
      </c>
      <c r="J75" s="122">
        <f>E75-(F75+H75+I75)</f>
        <v>6495000</v>
      </c>
      <c r="K75" s="96"/>
    </row>
    <row r="76" spans="1:11" x14ac:dyDescent="0.2">
      <c r="A76" s="85" t="s">
        <v>39</v>
      </c>
      <c r="B76" s="123"/>
      <c r="C76" s="124"/>
      <c r="D76" s="125" t="s">
        <v>55</v>
      </c>
      <c r="E76" s="126"/>
      <c r="F76" s="127"/>
      <c r="G76" s="126"/>
      <c r="H76" s="127"/>
      <c r="I76" s="128">
        <v>5000</v>
      </c>
      <c r="J76" s="128"/>
      <c r="K76" s="96"/>
    </row>
    <row r="77" spans="1:11" x14ac:dyDescent="0.2">
      <c r="A77" s="85" t="s">
        <v>39</v>
      </c>
      <c r="B77" s="117" t="s">
        <v>683</v>
      </c>
      <c r="C77" s="118" t="s">
        <v>750</v>
      </c>
      <c r="D77" s="119" t="s">
        <v>751</v>
      </c>
      <c r="E77" s="120">
        <v>1700000</v>
      </c>
      <c r="F77" s="121">
        <v>0</v>
      </c>
      <c r="G77" s="120">
        <v>0</v>
      </c>
      <c r="H77" s="121">
        <v>0</v>
      </c>
      <c r="I77" s="122">
        <v>5000</v>
      </c>
      <c r="J77" s="122">
        <f>E77-(F77+H77+I77)</f>
        <v>1695000</v>
      </c>
      <c r="K77" s="96"/>
    </row>
    <row r="78" spans="1:11" x14ac:dyDescent="0.2">
      <c r="A78" s="85" t="s">
        <v>39</v>
      </c>
      <c r="B78" s="123"/>
      <c r="C78" s="124"/>
      <c r="D78" s="125" t="s">
        <v>55</v>
      </c>
      <c r="E78" s="126"/>
      <c r="F78" s="127"/>
      <c r="G78" s="126"/>
      <c r="H78" s="127"/>
      <c r="I78" s="128">
        <v>5000</v>
      </c>
      <c r="J78" s="128"/>
      <c r="K78" s="96"/>
    </row>
    <row r="79" spans="1:11" x14ac:dyDescent="0.2">
      <c r="A79" s="85" t="s">
        <v>39</v>
      </c>
      <c r="B79" s="117" t="s">
        <v>66</v>
      </c>
      <c r="C79" s="118" t="s">
        <v>752</v>
      </c>
      <c r="D79" s="119" t="s">
        <v>753</v>
      </c>
      <c r="E79" s="120">
        <v>2566040</v>
      </c>
      <c r="F79" s="121">
        <v>2558264.7200000002</v>
      </c>
      <c r="G79" s="120">
        <v>0</v>
      </c>
      <c r="H79" s="121">
        <v>7500</v>
      </c>
      <c r="I79" s="122">
        <v>275.2</v>
      </c>
      <c r="J79" s="122">
        <f>E79-(F79+H79+I79)</f>
        <v>7.9999999608844519E-2</v>
      </c>
      <c r="K79" s="96"/>
    </row>
    <row r="80" spans="1:11" x14ac:dyDescent="0.2">
      <c r="A80" s="85" t="s">
        <v>39</v>
      </c>
      <c r="B80" s="123"/>
      <c r="C80" s="124"/>
      <c r="D80" s="125" t="s">
        <v>65</v>
      </c>
      <c r="E80" s="126"/>
      <c r="F80" s="127"/>
      <c r="G80" s="126"/>
      <c r="H80" s="127"/>
      <c r="I80" s="128">
        <v>275.2</v>
      </c>
      <c r="J80" s="128"/>
      <c r="K80" s="96"/>
    </row>
    <row r="81" spans="1:11" x14ac:dyDescent="0.2">
      <c r="A81" s="85" t="s">
        <v>39</v>
      </c>
      <c r="B81" s="117" t="s">
        <v>66</v>
      </c>
      <c r="C81" s="118" t="s">
        <v>754</v>
      </c>
      <c r="D81" s="119" t="s">
        <v>755</v>
      </c>
      <c r="E81" s="120">
        <v>6002505.8499999996</v>
      </c>
      <c r="F81" s="121">
        <v>5916142.21</v>
      </c>
      <c r="G81" s="120">
        <v>0</v>
      </c>
      <c r="H81" s="121">
        <v>2200</v>
      </c>
      <c r="I81" s="122">
        <v>2433.4</v>
      </c>
      <c r="J81" s="122">
        <f>E81-(F81+H81+I81)</f>
        <v>81730.239999999292</v>
      </c>
      <c r="K81" s="96"/>
    </row>
    <row r="82" spans="1:11" x14ac:dyDescent="0.2">
      <c r="A82" s="85" t="s">
        <v>39</v>
      </c>
      <c r="B82" s="123"/>
      <c r="C82" s="124"/>
      <c r="D82" s="125" t="s">
        <v>65</v>
      </c>
      <c r="E82" s="126"/>
      <c r="F82" s="127"/>
      <c r="G82" s="126"/>
      <c r="H82" s="127"/>
      <c r="I82" s="128">
        <v>2433.4</v>
      </c>
      <c r="J82" s="128"/>
      <c r="K82" s="96"/>
    </row>
    <row r="83" spans="1:11" x14ac:dyDescent="0.2">
      <c r="A83" s="85" t="s">
        <v>39</v>
      </c>
      <c r="B83" s="117" t="s">
        <v>66</v>
      </c>
      <c r="C83" s="118" t="s">
        <v>756</v>
      </c>
      <c r="D83" s="119" t="s">
        <v>757</v>
      </c>
      <c r="E83" s="120">
        <v>23632190.199999999</v>
      </c>
      <c r="F83" s="121">
        <v>23454679.32</v>
      </c>
      <c r="G83" s="120">
        <v>0</v>
      </c>
      <c r="H83" s="121">
        <v>42400</v>
      </c>
      <c r="I83" s="122">
        <v>48500</v>
      </c>
      <c r="J83" s="122">
        <f>E83-(F83+H83+I83)</f>
        <v>86610.879999998957</v>
      </c>
      <c r="K83" s="96"/>
    </row>
    <row r="84" spans="1:11" x14ac:dyDescent="0.2">
      <c r="A84" s="85" t="s">
        <v>39</v>
      </c>
      <c r="B84" s="123"/>
      <c r="C84" s="124"/>
      <c r="D84" s="125" t="s">
        <v>65</v>
      </c>
      <c r="E84" s="126"/>
      <c r="F84" s="127"/>
      <c r="G84" s="126"/>
      <c r="H84" s="127"/>
      <c r="I84" s="128">
        <v>48500</v>
      </c>
      <c r="J84" s="128"/>
      <c r="K84" s="96"/>
    </row>
    <row r="85" spans="1:11" x14ac:dyDescent="0.2">
      <c r="A85" s="85" t="s">
        <v>39</v>
      </c>
      <c r="B85" s="117" t="s">
        <v>66</v>
      </c>
      <c r="C85" s="118" t="s">
        <v>758</v>
      </c>
      <c r="D85" s="119" t="s">
        <v>759</v>
      </c>
      <c r="E85" s="120">
        <v>4354306.88</v>
      </c>
      <c r="F85" s="121">
        <v>4204658.1900000004</v>
      </c>
      <c r="G85" s="120">
        <v>0</v>
      </c>
      <c r="H85" s="121">
        <v>10000</v>
      </c>
      <c r="I85" s="122">
        <v>20500</v>
      </c>
      <c r="J85" s="122">
        <f>E85-(F85+H85+I85)</f>
        <v>119148.68999999948</v>
      </c>
      <c r="K85" s="96"/>
    </row>
    <row r="86" spans="1:11" x14ac:dyDescent="0.2">
      <c r="A86" s="85" t="s">
        <v>39</v>
      </c>
      <c r="B86" s="123"/>
      <c r="C86" s="124"/>
      <c r="D86" s="125" t="s">
        <v>65</v>
      </c>
      <c r="E86" s="126"/>
      <c r="F86" s="127"/>
      <c r="G86" s="126"/>
      <c r="H86" s="127"/>
      <c r="I86" s="128">
        <v>20500</v>
      </c>
      <c r="J86" s="128"/>
      <c r="K86" s="96"/>
    </row>
    <row r="87" spans="1:11" x14ac:dyDescent="0.2">
      <c r="A87" s="85" t="s">
        <v>39</v>
      </c>
      <c r="B87" s="117" t="s">
        <v>66</v>
      </c>
      <c r="C87" s="118" t="s">
        <v>760</v>
      </c>
      <c r="D87" s="119" t="s">
        <v>761</v>
      </c>
      <c r="E87" s="120">
        <v>16500000</v>
      </c>
      <c r="F87" s="121">
        <v>88741.94</v>
      </c>
      <c r="G87" s="120">
        <v>0</v>
      </c>
      <c r="H87" s="121">
        <v>79900</v>
      </c>
      <c r="I87" s="122">
        <v>100000</v>
      </c>
      <c r="J87" s="122">
        <f>E87-(F87+H87+I87)</f>
        <v>16231358.060000001</v>
      </c>
      <c r="K87" s="96"/>
    </row>
    <row r="88" spans="1:11" x14ac:dyDescent="0.2">
      <c r="A88" s="85" t="s">
        <v>39</v>
      </c>
      <c r="B88" s="123"/>
      <c r="C88" s="124"/>
      <c r="D88" s="125" t="s">
        <v>65</v>
      </c>
      <c r="E88" s="126"/>
      <c r="F88" s="127"/>
      <c r="G88" s="126"/>
      <c r="H88" s="127"/>
      <c r="I88" s="128">
        <v>100000</v>
      </c>
      <c r="J88" s="128"/>
      <c r="K88" s="96"/>
    </row>
    <row r="89" spans="1:11" x14ac:dyDescent="0.2">
      <c r="A89" s="85" t="s">
        <v>39</v>
      </c>
      <c r="B89" s="117" t="s">
        <v>66</v>
      </c>
      <c r="C89" s="118" t="s">
        <v>762</v>
      </c>
      <c r="D89" s="119" t="s">
        <v>763</v>
      </c>
      <c r="E89" s="120">
        <v>69000000</v>
      </c>
      <c r="F89" s="121">
        <v>433877.98</v>
      </c>
      <c r="G89" s="120">
        <v>0</v>
      </c>
      <c r="H89" s="121">
        <v>100500</v>
      </c>
      <c r="I89" s="122">
        <v>200000</v>
      </c>
      <c r="J89" s="122">
        <f>E89-(F89+H89+I89)</f>
        <v>68265622.019999996</v>
      </c>
      <c r="K89" s="96"/>
    </row>
    <row r="90" spans="1:11" x14ac:dyDescent="0.2">
      <c r="A90" s="85" t="s">
        <v>39</v>
      </c>
      <c r="B90" s="123"/>
      <c r="C90" s="124"/>
      <c r="D90" s="125" t="s">
        <v>65</v>
      </c>
      <c r="E90" s="126"/>
      <c r="F90" s="127"/>
      <c r="G90" s="126"/>
      <c r="H90" s="127"/>
      <c r="I90" s="128">
        <v>200000</v>
      </c>
      <c r="J90" s="128"/>
      <c r="K90" s="96"/>
    </row>
    <row r="91" spans="1:11" x14ac:dyDescent="0.2">
      <c r="A91" s="85" t="s">
        <v>39</v>
      </c>
      <c r="B91" s="117" t="s">
        <v>66</v>
      </c>
      <c r="C91" s="118" t="s">
        <v>764</v>
      </c>
      <c r="D91" s="119" t="s">
        <v>765</v>
      </c>
      <c r="E91" s="120">
        <v>500000</v>
      </c>
      <c r="F91" s="121">
        <v>124386.51</v>
      </c>
      <c r="G91" s="120">
        <v>0</v>
      </c>
      <c r="H91" s="121">
        <v>42900</v>
      </c>
      <c r="I91" s="122">
        <v>22000</v>
      </c>
      <c r="J91" s="122">
        <f>E91-(F91+H91+I91)</f>
        <v>310713.49</v>
      </c>
      <c r="K91" s="96"/>
    </row>
    <row r="92" spans="1:11" x14ac:dyDescent="0.2">
      <c r="A92" s="85" t="s">
        <v>39</v>
      </c>
      <c r="B92" s="123"/>
      <c r="C92" s="124"/>
      <c r="D92" s="125" t="s">
        <v>65</v>
      </c>
      <c r="E92" s="126"/>
      <c r="F92" s="127"/>
      <c r="G92" s="126"/>
      <c r="H92" s="127"/>
      <c r="I92" s="128">
        <v>22000</v>
      </c>
      <c r="J92" s="128"/>
      <c r="K92" s="96"/>
    </row>
    <row r="93" spans="1:11" x14ac:dyDescent="0.2">
      <c r="A93" s="85" t="s">
        <v>39</v>
      </c>
      <c r="B93" s="117" t="s">
        <v>66</v>
      </c>
      <c r="C93" s="118" t="s">
        <v>766</v>
      </c>
      <c r="D93" s="119" t="s">
        <v>767</v>
      </c>
      <c r="E93" s="120">
        <v>295000</v>
      </c>
      <c r="F93" s="121">
        <v>12120.58</v>
      </c>
      <c r="G93" s="120">
        <v>0</v>
      </c>
      <c r="H93" s="121">
        <v>95800</v>
      </c>
      <c r="I93" s="122">
        <v>7500</v>
      </c>
      <c r="J93" s="122">
        <f>E93-(F93+H93+I93)</f>
        <v>179579.41999999998</v>
      </c>
      <c r="K93" s="96"/>
    </row>
    <row r="94" spans="1:11" x14ac:dyDescent="0.2">
      <c r="A94" s="85" t="s">
        <v>39</v>
      </c>
      <c r="B94" s="123"/>
      <c r="C94" s="124"/>
      <c r="D94" s="125" t="s">
        <v>65</v>
      </c>
      <c r="E94" s="126"/>
      <c r="F94" s="127"/>
      <c r="G94" s="126"/>
      <c r="H94" s="127"/>
      <c r="I94" s="128">
        <v>7500</v>
      </c>
      <c r="J94" s="128"/>
      <c r="K94" s="96"/>
    </row>
    <row r="95" spans="1:11" x14ac:dyDescent="0.2">
      <c r="A95" s="85" t="s">
        <v>39</v>
      </c>
      <c r="B95" s="117" t="s">
        <v>66</v>
      </c>
      <c r="C95" s="118" t="s">
        <v>768</v>
      </c>
      <c r="D95" s="119" t="s">
        <v>769</v>
      </c>
      <c r="E95" s="120">
        <v>600000</v>
      </c>
      <c r="F95" s="121">
        <v>9065.56</v>
      </c>
      <c r="G95" s="120">
        <v>0</v>
      </c>
      <c r="H95" s="121">
        <v>100</v>
      </c>
      <c r="I95" s="122">
        <v>3000</v>
      </c>
      <c r="J95" s="122">
        <f>E95-(F95+H95+I95)</f>
        <v>587834.43999999994</v>
      </c>
      <c r="K95" s="96"/>
    </row>
    <row r="96" spans="1:11" x14ac:dyDescent="0.2">
      <c r="A96" s="85" t="s">
        <v>39</v>
      </c>
      <c r="B96" s="123"/>
      <c r="C96" s="124"/>
      <c r="D96" s="125" t="s">
        <v>65</v>
      </c>
      <c r="E96" s="126"/>
      <c r="F96" s="127"/>
      <c r="G96" s="126"/>
      <c r="H96" s="127"/>
      <c r="I96" s="128">
        <v>3000</v>
      </c>
      <c r="J96" s="128"/>
      <c r="K96" s="96"/>
    </row>
    <row r="97" spans="1:11" x14ac:dyDescent="0.2">
      <c r="A97" s="85" t="s">
        <v>39</v>
      </c>
      <c r="B97" s="117" t="s">
        <v>66</v>
      </c>
      <c r="C97" s="118" t="s">
        <v>770</v>
      </c>
      <c r="D97" s="119" t="s">
        <v>771</v>
      </c>
      <c r="E97" s="120">
        <v>32500</v>
      </c>
      <c r="F97" s="121">
        <v>0</v>
      </c>
      <c r="G97" s="120">
        <v>0</v>
      </c>
      <c r="H97" s="121">
        <v>1000</v>
      </c>
      <c r="I97" s="122">
        <v>1000</v>
      </c>
      <c r="J97" s="122">
        <f>E97-(F97+H97+I97)</f>
        <v>30500</v>
      </c>
      <c r="K97" s="96"/>
    </row>
    <row r="98" spans="1:11" x14ac:dyDescent="0.2">
      <c r="A98" s="85" t="s">
        <v>39</v>
      </c>
      <c r="B98" s="123"/>
      <c r="C98" s="124"/>
      <c r="D98" s="125" t="s">
        <v>65</v>
      </c>
      <c r="E98" s="126"/>
      <c r="F98" s="127"/>
      <c r="G98" s="126"/>
      <c r="H98" s="127"/>
      <c r="I98" s="128">
        <v>1000</v>
      </c>
      <c r="J98" s="128"/>
      <c r="K98" s="96"/>
    </row>
    <row r="99" spans="1:11" x14ac:dyDescent="0.2">
      <c r="A99" s="85" t="s">
        <v>39</v>
      </c>
      <c r="B99" s="117" t="s">
        <v>66</v>
      </c>
      <c r="C99" s="118" t="s">
        <v>772</v>
      </c>
      <c r="D99" s="119" t="s">
        <v>773</v>
      </c>
      <c r="E99" s="120">
        <v>27000000</v>
      </c>
      <c r="F99" s="121">
        <v>102395.03</v>
      </c>
      <c r="G99" s="120">
        <v>0</v>
      </c>
      <c r="H99" s="121">
        <v>19000</v>
      </c>
      <c r="I99" s="122">
        <v>20000</v>
      </c>
      <c r="J99" s="122">
        <f>E99-(F99+H99+I99)</f>
        <v>26858604.969999999</v>
      </c>
      <c r="K99" s="96"/>
    </row>
    <row r="100" spans="1:11" x14ac:dyDescent="0.2">
      <c r="A100" s="85" t="s">
        <v>39</v>
      </c>
      <c r="B100" s="123"/>
      <c r="C100" s="124"/>
      <c r="D100" s="125" t="s">
        <v>65</v>
      </c>
      <c r="E100" s="126"/>
      <c r="F100" s="127"/>
      <c r="G100" s="126"/>
      <c r="H100" s="127"/>
      <c r="I100" s="128">
        <v>20000</v>
      </c>
      <c r="J100" s="128"/>
      <c r="K100" s="96"/>
    </row>
    <row r="101" spans="1:11" x14ac:dyDescent="0.2">
      <c r="A101" s="85" t="s">
        <v>39</v>
      </c>
      <c r="B101" s="117" t="s">
        <v>66</v>
      </c>
      <c r="C101" s="118" t="s">
        <v>774</v>
      </c>
      <c r="D101" s="119" t="s">
        <v>775</v>
      </c>
      <c r="E101" s="120">
        <v>2900000</v>
      </c>
      <c r="F101" s="121">
        <v>102409.39</v>
      </c>
      <c r="G101" s="120">
        <v>0</v>
      </c>
      <c r="H101" s="121">
        <v>10600</v>
      </c>
      <c r="I101" s="122">
        <v>30000</v>
      </c>
      <c r="J101" s="122">
        <f>E101-(F101+H101+I101)</f>
        <v>2756990.61</v>
      </c>
      <c r="K101" s="96"/>
    </row>
    <row r="102" spans="1:11" x14ac:dyDescent="0.2">
      <c r="A102" s="85" t="s">
        <v>39</v>
      </c>
      <c r="B102" s="123"/>
      <c r="C102" s="124"/>
      <c r="D102" s="125" t="s">
        <v>65</v>
      </c>
      <c r="E102" s="126"/>
      <c r="F102" s="127"/>
      <c r="G102" s="126"/>
      <c r="H102" s="127"/>
      <c r="I102" s="128">
        <v>30000</v>
      </c>
      <c r="J102" s="128"/>
      <c r="K102" s="96"/>
    </row>
    <row r="103" spans="1:11" x14ac:dyDescent="0.2">
      <c r="A103" s="85" t="s">
        <v>39</v>
      </c>
      <c r="B103" s="117" t="s">
        <v>66</v>
      </c>
      <c r="C103" s="118" t="s">
        <v>776</v>
      </c>
      <c r="D103" s="119" t="s">
        <v>777</v>
      </c>
      <c r="E103" s="120">
        <v>13194</v>
      </c>
      <c r="F103" s="121">
        <v>9425.4500000000007</v>
      </c>
      <c r="G103" s="120">
        <v>0</v>
      </c>
      <c r="H103" s="121">
        <v>1500</v>
      </c>
      <c r="I103" s="122">
        <v>1000</v>
      </c>
      <c r="J103" s="122">
        <f>E103-(F103+H103+I103)</f>
        <v>1268.5499999999993</v>
      </c>
      <c r="K103" s="96"/>
    </row>
    <row r="104" spans="1:11" x14ac:dyDescent="0.2">
      <c r="A104" s="85" t="s">
        <v>39</v>
      </c>
      <c r="B104" s="123"/>
      <c r="C104" s="124"/>
      <c r="D104" s="125" t="s">
        <v>65</v>
      </c>
      <c r="E104" s="126"/>
      <c r="F104" s="127"/>
      <c r="G104" s="126"/>
      <c r="H104" s="127"/>
      <c r="I104" s="128">
        <v>1000</v>
      </c>
      <c r="J104" s="128"/>
      <c r="K104" s="96"/>
    </row>
    <row r="105" spans="1:11" x14ac:dyDescent="0.2">
      <c r="A105" s="85" t="s">
        <v>39</v>
      </c>
      <c r="B105" s="117" t="s">
        <v>66</v>
      </c>
      <c r="C105" s="118" t="s">
        <v>778</v>
      </c>
      <c r="D105" s="119" t="s">
        <v>779</v>
      </c>
      <c r="E105" s="120">
        <v>14000000</v>
      </c>
      <c r="F105" s="121">
        <v>596517.72</v>
      </c>
      <c r="G105" s="120">
        <v>0</v>
      </c>
      <c r="H105" s="121">
        <v>130000</v>
      </c>
      <c r="I105" s="122">
        <v>130000</v>
      </c>
      <c r="J105" s="122">
        <f>E105-(F105+H105+I105)</f>
        <v>13143482.279999999</v>
      </c>
      <c r="K105" s="96"/>
    </row>
    <row r="106" spans="1:11" x14ac:dyDescent="0.2">
      <c r="A106" s="85" t="s">
        <v>39</v>
      </c>
      <c r="B106" s="123"/>
      <c r="C106" s="124"/>
      <c r="D106" s="125" t="s">
        <v>65</v>
      </c>
      <c r="E106" s="126"/>
      <c r="F106" s="127"/>
      <c r="G106" s="126"/>
      <c r="H106" s="127"/>
      <c r="I106" s="128">
        <v>130000</v>
      </c>
      <c r="J106" s="128"/>
      <c r="K106" s="96"/>
    </row>
    <row r="107" spans="1:11" x14ac:dyDescent="0.2">
      <c r="A107" s="85" t="s">
        <v>39</v>
      </c>
      <c r="B107" s="117" t="s">
        <v>66</v>
      </c>
      <c r="C107" s="118" t="s">
        <v>780</v>
      </c>
      <c r="D107" s="119" t="s">
        <v>781</v>
      </c>
      <c r="E107" s="120">
        <v>283245</v>
      </c>
      <c r="F107" s="121">
        <v>188102.18</v>
      </c>
      <c r="G107" s="120">
        <v>0</v>
      </c>
      <c r="H107" s="121">
        <v>500</v>
      </c>
      <c r="I107" s="122">
        <v>1000</v>
      </c>
      <c r="J107" s="122">
        <f>E107-(F107+H107+I107)</f>
        <v>93642.82</v>
      </c>
      <c r="K107" s="96"/>
    </row>
    <row r="108" spans="1:11" x14ac:dyDescent="0.2">
      <c r="A108" s="85" t="s">
        <v>39</v>
      </c>
      <c r="B108" s="123"/>
      <c r="C108" s="124"/>
      <c r="D108" s="125" t="s">
        <v>65</v>
      </c>
      <c r="E108" s="126"/>
      <c r="F108" s="127"/>
      <c r="G108" s="126"/>
      <c r="H108" s="127"/>
      <c r="I108" s="128">
        <v>1000</v>
      </c>
      <c r="J108" s="128"/>
      <c r="K108" s="96"/>
    </row>
    <row r="109" spans="1:11" x14ac:dyDescent="0.2">
      <c r="A109" s="85" t="s">
        <v>39</v>
      </c>
      <c r="B109" s="117" t="s">
        <v>66</v>
      </c>
      <c r="C109" s="118" t="s">
        <v>782</v>
      </c>
      <c r="D109" s="119" t="s">
        <v>783</v>
      </c>
      <c r="E109" s="120">
        <v>1065519</v>
      </c>
      <c r="F109" s="121">
        <v>245563.19</v>
      </c>
      <c r="G109" s="120">
        <v>0</v>
      </c>
      <c r="H109" s="121">
        <v>394100</v>
      </c>
      <c r="I109" s="122">
        <v>260000</v>
      </c>
      <c r="J109" s="122">
        <f>E109-(F109+H109+I109)</f>
        <v>165855.81000000006</v>
      </c>
      <c r="K109" s="96"/>
    </row>
    <row r="110" spans="1:11" x14ac:dyDescent="0.2">
      <c r="A110" s="85" t="s">
        <v>39</v>
      </c>
      <c r="B110" s="123"/>
      <c r="C110" s="124"/>
      <c r="D110" s="125" t="s">
        <v>65</v>
      </c>
      <c r="E110" s="126"/>
      <c r="F110" s="127"/>
      <c r="G110" s="126"/>
      <c r="H110" s="127"/>
      <c r="I110" s="128">
        <v>260000</v>
      </c>
      <c r="J110" s="128"/>
      <c r="K110" s="96"/>
    </row>
    <row r="111" spans="1:11" x14ac:dyDescent="0.2">
      <c r="A111" s="85" t="s">
        <v>39</v>
      </c>
      <c r="B111" s="117" t="s">
        <v>66</v>
      </c>
      <c r="C111" s="118" t="s">
        <v>784</v>
      </c>
      <c r="D111" s="119" t="s">
        <v>785</v>
      </c>
      <c r="E111" s="120">
        <v>250000</v>
      </c>
      <c r="F111" s="121">
        <v>1512.5</v>
      </c>
      <c r="G111" s="120">
        <v>0</v>
      </c>
      <c r="H111" s="121">
        <v>10300</v>
      </c>
      <c r="I111" s="122">
        <v>10000</v>
      </c>
      <c r="J111" s="122">
        <f>E111-(F111+H111+I111)</f>
        <v>228187.5</v>
      </c>
      <c r="K111" s="96"/>
    </row>
    <row r="112" spans="1:11" x14ac:dyDescent="0.2">
      <c r="A112" s="85" t="s">
        <v>39</v>
      </c>
      <c r="B112" s="123"/>
      <c r="C112" s="124"/>
      <c r="D112" s="125" t="s">
        <v>65</v>
      </c>
      <c r="E112" s="126"/>
      <c r="F112" s="127"/>
      <c r="G112" s="126"/>
      <c r="H112" s="127"/>
      <c r="I112" s="128">
        <v>10000</v>
      </c>
      <c r="J112" s="128"/>
      <c r="K112" s="96"/>
    </row>
    <row r="113" spans="1:11" x14ac:dyDescent="0.2">
      <c r="A113" s="85" t="s">
        <v>39</v>
      </c>
      <c r="B113" s="117" t="s">
        <v>66</v>
      </c>
      <c r="C113" s="118" t="s">
        <v>786</v>
      </c>
      <c r="D113" s="119" t="s">
        <v>787</v>
      </c>
      <c r="E113" s="120">
        <v>210500</v>
      </c>
      <c r="F113" s="121">
        <v>187391.34</v>
      </c>
      <c r="G113" s="120">
        <v>0</v>
      </c>
      <c r="H113" s="121">
        <v>100</v>
      </c>
      <c r="I113" s="122">
        <v>3200</v>
      </c>
      <c r="J113" s="122">
        <f>E113-(F113+H113+I113)</f>
        <v>19808.660000000003</v>
      </c>
      <c r="K113" s="96"/>
    </row>
    <row r="114" spans="1:11" x14ac:dyDescent="0.2">
      <c r="A114" s="85" t="s">
        <v>39</v>
      </c>
      <c r="B114" s="123"/>
      <c r="C114" s="124"/>
      <c r="D114" s="125" t="s">
        <v>65</v>
      </c>
      <c r="E114" s="126"/>
      <c r="F114" s="127"/>
      <c r="G114" s="126"/>
      <c r="H114" s="127"/>
      <c r="I114" s="128">
        <v>3200</v>
      </c>
      <c r="J114" s="128"/>
      <c r="K114" s="96"/>
    </row>
    <row r="115" spans="1:11" x14ac:dyDescent="0.2">
      <c r="A115" s="85" t="s">
        <v>39</v>
      </c>
      <c r="B115" s="117" t="s">
        <v>66</v>
      </c>
      <c r="C115" s="118" t="s">
        <v>788</v>
      </c>
      <c r="D115" s="119" t="s">
        <v>789</v>
      </c>
      <c r="E115" s="120">
        <v>350000</v>
      </c>
      <c r="F115" s="121">
        <v>5436.66</v>
      </c>
      <c r="G115" s="120">
        <v>0</v>
      </c>
      <c r="H115" s="121">
        <v>2500</v>
      </c>
      <c r="I115" s="122">
        <v>102000</v>
      </c>
      <c r="J115" s="122">
        <f>E115-(F115+H115+I115)</f>
        <v>240063.34</v>
      </c>
      <c r="K115" s="96"/>
    </row>
    <row r="116" spans="1:11" x14ac:dyDescent="0.2">
      <c r="A116" s="85" t="s">
        <v>39</v>
      </c>
      <c r="B116" s="123"/>
      <c r="C116" s="124"/>
      <c r="D116" s="125" t="s">
        <v>65</v>
      </c>
      <c r="E116" s="126"/>
      <c r="F116" s="127"/>
      <c r="G116" s="126"/>
      <c r="H116" s="127"/>
      <c r="I116" s="128">
        <v>102000</v>
      </c>
      <c r="J116" s="128"/>
      <c r="K116" s="96"/>
    </row>
    <row r="117" spans="1:11" x14ac:dyDescent="0.2">
      <c r="A117" s="85" t="s">
        <v>39</v>
      </c>
      <c r="B117" s="117" t="s">
        <v>66</v>
      </c>
      <c r="C117" s="118" t="s">
        <v>790</v>
      </c>
      <c r="D117" s="119" t="s">
        <v>791</v>
      </c>
      <c r="E117" s="120">
        <v>80000</v>
      </c>
      <c r="F117" s="121">
        <v>3662.25</v>
      </c>
      <c r="G117" s="120">
        <v>0</v>
      </c>
      <c r="H117" s="121">
        <v>46292.2</v>
      </c>
      <c r="I117" s="122">
        <v>30045.5</v>
      </c>
      <c r="J117" s="122">
        <f>E117-(F117+H117+I117)</f>
        <v>5.0000000002910383E-2</v>
      </c>
      <c r="K117" s="96"/>
    </row>
    <row r="118" spans="1:11" x14ac:dyDescent="0.2">
      <c r="A118" s="85" t="s">
        <v>39</v>
      </c>
      <c r="B118" s="123"/>
      <c r="C118" s="124"/>
      <c r="D118" s="125" t="s">
        <v>65</v>
      </c>
      <c r="E118" s="126"/>
      <c r="F118" s="127"/>
      <c r="G118" s="126"/>
      <c r="H118" s="127"/>
      <c r="I118" s="128">
        <v>30045.5</v>
      </c>
      <c r="J118" s="128"/>
      <c r="K118" s="96"/>
    </row>
    <row r="119" spans="1:11" x14ac:dyDescent="0.2">
      <c r="A119" s="85" t="s">
        <v>39</v>
      </c>
      <c r="B119" s="117" t="s">
        <v>66</v>
      </c>
      <c r="C119" s="118" t="s">
        <v>792</v>
      </c>
      <c r="D119" s="119" t="s">
        <v>793</v>
      </c>
      <c r="E119" s="120">
        <v>175000</v>
      </c>
      <c r="F119" s="121">
        <v>5352.81</v>
      </c>
      <c r="G119" s="120">
        <v>0</v>
      </c>
      <c r="H119" s="121">
        <v>33000</v>
      </c>
      <c r="I119" s="122">
        <v>20000</v>
      </c>
      <c r="J119" s="122">
        <f>E119-(F119+H119+I119)</f>
        <v>116647.19</v>
      </c>
      <c r="K119" s="96"/>
    </row>
    <row r="120" spans="1:11" x14ac:dyDescent="0.2">
      <c r="A120" s="85" t="s">
        <v>39</v>
      </c>
      <c r="B120" s="123"/>
      <c r="C120" s="124"/>
      <c r="D120" s="125" t="s">
        <v>65</v>
      </c>
      <c r="E120" s="126"/>
      <c r="F120" s="127"/>
      <c r="G120" s="126"/>
      <c r="H120" s="127"/>
      <c r="I120" s="128">
        <v>20000</v>
      </c>
      <c r="J120" s="128"/>
      <c r="K120" s="96"/>
    </row>
    <row r="121" spans="1:11" x14ac:dyDescent="0.2">
      <c r="A121" s="85" t="s">
        <v>39</v>
      </c>
      <c r="B121" s="117" t="s">
        <v>66</v>
      </c>
      <c r="C121" s="118" t="s">
        <v>794</v>
      </c>
      <c r="D121" s="119" t="s">
        <v>795</v>
      </c>
      <c r="E121" s="120">
        <v>1570000</v>
      </c>
      <c r="F121" s="121">
        <v>173640.88</v>
      </c>
      <c r="G121" s="120">
        <v>0</v>
      </c>
      <c r="H121" s="121">
        <v>653400</v>
      </c>
      <c r="I121" s="122">
        <v>515000</v>
      </c>
      <c r="J121" s="122">
        <f>E121-(F121+H121+I121)</f>
        <v>227959.12000000011</v>
      </c>
      <c r="K121" s="96"/>
    </row>
    <row r="122" spans="1:11" x14ac:dyDescent="0.2">
      <c r="A122" s="85" t="s">
        <v>39</v>
      </c>
      <c r="B122" s="123"/>
      <c r="C122" s="124"/>
      <c r="D122" s="125" t="s">
        <v>65</v>
      </c>
      <c r="E122" s="126"/>
      <c r="F122" s="127"/>
      <c r="G122" s="126"/>
      <c r="H122" s="127"/>
      <c r="I122" s="128">
        <v>515000</v>
      </c>
      <c r="J122" s="128"/>
      <c r="K122" s="96"/>
    </row>
    <row r="123" spans="1:11" x14ac:dyDescent="0.2">
      <c r="A123" s="85" t="s">
        <v>39</v>
      </c>
      <c r="B123" s="117" t="s">
        <v>66</v>
      </c>
      <c r="C123" s="118" t="s">
        <v>796</v>
      </c>
      <c r="D123" s="119" t="s">
        <v>797</v>
      </c>
      <c r="E123" s="120">
        <v>600000</v>
      </c>
      <c r="F123" s="121">
        <v>191975.18</v>
      </c>
      <c r="G123" s="120">
        <v>0</v>
      </c>
      <c r="H123" s="121">
        <v>324883</v>
      </c>
      <c r="I123" s="122">
        <v>6000</v>
      </c>
      <c r="J123" s="122">
        <f>E123-(F123+H123+I123)</f>
        <v>77141.820000000007</v>
      </c>
      <c r="K123" s="96"/>
    </row>
    <row r="124" spans="1:11" x14ac:dyDescent="0.2">
      <c r="A124" s="85" t="s">
        <v>39</v>
      </c>
      <c r="B124" s="123"/>
      <c r="C124" s="124"/>
      <c r="D124" s="125" t="s">
        <v>65</v>
      </c>
      <c r="E124" s="126"/>
      <c r="F124" s="127"/>
      <c r="G124" s="126"/>
      <c r="H124" s="127"/>
      <c r="I124" s="128">
        <v>6000</v>
      </c>
      <c r="J124" s="128"/>
      <c r="K124" s="96"/>
    </row>
    <row r="125" spans="1:11" x14ac:dyDescent="0.2">
      <c r="A125" s="85" t="s">
        <v>39</v>
      </c>
      <c r="B125" s="117" t="s">
        <v>66</v>
      </c>
      <c r="C125" s="118" t="s">
        <v>798</v>
      </c>
      <c r="D125" s="119" t="s">
        <v>799</v>
      </c>
      <c r="E125" s="120">
        <v>790000</v>
      </c>
      <c r="F125" s="121">
        <v>5296.91</v>
      </c>
      <c r="G125" s="120">
        <v>0</v>
      </c>
      <c r="H125" s="121">
        <v>57117</v>
      </c>
      <c r="I125" s="122">
        <v>150000</v>
      </c>
      <c r="J125" s="122">
        <f>E125-(F125+H125+I125)</f>
        <v>577586.09</v>
      </c>
      <c r="K125" s="96"/>
    </row>
    <row r="126" spans="1:11" x14ac:dyDescent="0.2">
      <c r="A126" s="85" t="s">
        <v>39</v>
      </c>
      <c r="B126" s="123"/>
      <c r="C126" s="124"/>
      <c r="D126" s="125" t="s">
        <v>65</v>
      </c>
      <c r="E126" s="126"/>
      <c r="F126" s="127"/>
      <c r="G126" s="126"/>
      <c r="H126" s="127"/>
      <c r="I126" s="128">
        <v>150000</v>
      </c>
      <c r="J126" s="128"/>
      <c r="K126" s="96"/>
    </row>
    <row r="127" spans="1:11" x14ac:dyDescent="0.2">
      <c r="A127" s="85" t="s">
        <v>39</v>
      </c>
      <c r="B127" s="117" t="s">
        <v>66</v>
      </c>
      <c r="C127" s="118" t="s">
        <v>800</v>
      </c>
      <c r="D127" s="119" t="s">
        <v>801</v>
      </c>
      <c r="E127" s="120">
        <v>300000</v>
      </c>
      <c r="F127" s="121">
        <v>5230.8</v>
      </c>
      <c r="G127" s="120">
        <v>0</v>
      </c>
      <c r="H127" s="121">
        <v>31600</v>
      </c>
      <c r="I127" s="122">
        <v>26000</v>
      </c>
      <c r="J127" s="122">
        <f>E127-(F127+H127+I127)</f>
        <v>237169.2</v>
      </c>
      <c r="K127" s="96"/>
    </row>
    <row r="128" spans="1:11" x14ac:dyDescent="0.2">
      <c r="A128" s="85" t="s">
        <v>39</v>
      </c>
      <c r="B128" s="123"/>
      <c r="C128" s="124"/>
      <c r="D128" s="125" t="s">
        <v>65</v>
      </c>
      <c r="E128" s="126"/>
      <c r="F128" s="127"/>
      <c r="G128" s="126"/>
      <c r="H128" s="127"/>
      <c r="I128" s="128">
        <v>26000</v>
      </c>
      <c r="J128" s="128"/>
      <c r="K128" s="96"/>
    </row>
    <row r="129" spans="1:11" x14ac:dyDescent="0.2">
      <c r="A129" s="85" t="s">
        <v>39</v>
      </c>
      <c r="B129" s="117" t="s">
        <v>66</v>
      </c>
      <c r="C129" s="118" t="s">
        <v>802</v>
      </c>
      <c r="D129" s="119" t="s">
        <v>803</v>
      </c>
      <c r="E129" s="120">
        <v>308000</v>
      </c>
      <c r="F129" s="121">
        <v>8282.67</v>
      </c>
      <c r="G129" s="120">
        <v>0</v>
      </c>
      <c r="H129" s="121">
        <v>124800</v>
      </c>
      <c r="I129" s="122">
        <v>174917.3</v>
      </c>
      <c r="J129" s="122">
        <f>E129-(F129+H129+I129)</f>
        <v>3.0000000027939677E-2</v>
      </c>
      <c r="K129" s="96"/>
    </row>
    <row r="130" spans="1:11" x14ac:dyDescent="0.2">
      <c r="A130" s="85" t="s">
        <v>39</v>
      </c>
      <c r="B130" s="123"/>
      <c r="C130" s="124"/>
      <c r="D130" s="125" t="s">
        <v>65</v>
      </c>
      <c r="E130" s="126"/>
      <c r="F130" s="127"/>
      <c r="G130" s="126"/>
      <c r="H130" s="127"/>
      <c r="I130" s="128">
        <v>174917.3</v>
      </c>
      <c r="J130" s="128"/>
      <c r="K130" s="96"/>
    </row>
    <row r="131" spans="1:11" x14ac:dyDescent="0.2">
      <c r="A131" s="85" t="s">
        <v>39</v>
      </c>
      <c r="B131" s="117" t="s">
        <v>66</v>
      </c>
      <c r="C131" s="118" t="s">
        <v>804</v>
      </c>
      <c r="D131" s="119" t="s">
        <v>805</v>
      </c>
      <c r="E131" s="120">
        <v>2500000</v>
      </c>
      <c r="F131" s="121">
        <v>158883.81</v>
      </c>
      <c r="G131" s="120">
        <v>0</v>
      </c>
      <c r="H131" s="121">
        <v>51300</v>
      </c>
      <c r="I131" s="122">
        <v>5000</v>
      </c>
      <c r="J131" s="122">
        <f>E131-(F131+H131+I131)</f>
        <v>2284816.19</v>
      </c>
      <c r="K131" s="96"/>
    </row>
    <row r="132" spans="1:11" x14ac:dyDescent="0.2">
      <c r="A132" s="85" t="s">
        <v>39</v>
      </c>
      <c r="B132" s="123"/>
      <c r="C132" s="124"/>
      <c r="D132" s="125" t="s">
        <v>65</v>
      </c>
      <c r="E132" s="126"/>
      <c r="F132" s="127"/>
      <c r="G132" s="126"/>
      <c r="H132" s="127"/>
      <c r="I132" s="128">
        <v>5000</v>
      </c>
      <c r="J132" s="128"/>
      <c r="K132" s="96"/>
    </row>
    <row r="133" spans="1:11" x14ac:dyDescent="0.2">
      <c r="A133" s="85" t="s">
        <v>39</v>
      </c>
      <c r="B133" s="117" t="s">
        <v>66</v>
      </c>
      <c r="C133" s="118" t="s">
        <v>806</v>
      </c>
      <c r="D133" s="119" t="s">
        <v>807</v>
      </c>
      <c r="E133" s="120">
        <v>500000</v>
      </c>
      <c r="F133" s="121">
        <v>1435.02</v>
      </c>
      <c r="G133" s="120">
        <v>0</v>
      </c>
      <c r="H133" s="121">
        <v>18400</v>
      </c>
      <c r="I133" s="122">
        <v>5000</v>
      </c>
      <c r="J133" s="122">
        <f>E133-(F133+H133+I133)</f>
        <v>475164.98</v>
      </c>
      <c r="K133" s="96"/>
    </row>
    <row r="134" spans="1:11" x14ac:dyDescent="0.2">
      <c r="A134" s="85" t="s">
        <v>39</v>
      </c>
      <c r="B134" s="123"/>
      <c r="C134" s="124"/>
      <c r="D134" s="125" t="s">
        <v>65</v>
      </c>
      <c r="E134" s="126"/>
      <c r="F134" s="127"/>
      <c r="G134" s="126"/>
      <c r="H134" s="127"/>
      <c r="I134" s="128">
        <v>5000</v>
      </c>
      <c r="J134" s="128"/>
      <c r="K134" s="96"/>
    </row>
    <row r="135" spans="1:11" x14ac:dyDescent="0.2">
      <c r="A135" s="85" t="s">
        <v>39</v>
      </c>
      <c r="B135" s="117" t="s">
        <v>66</v>
      </c>
      <c r="C135" s="118" t="s">
        <v>808</v>
      </c>
      <c r="D135" s="119" t="s">
        <v>809</v>
      </c>
      <c r="E135" s="120">
        <v>11000000</v>
      </c>
      <c r="F135" s="121">
        <v>93635.69</v>
      </c>
      <c r="G135" s="120">
        <v>0</v>
      </c>
      <c r="H135" s="121">
        <v>69600</v>
      </c>
      <c r="I135" s="122">
        <v>120000</v>
      </c>
      <c r="J135" s="122">
        <f>E135-(F135+H135+I135)</f>
        <v>10716764.310000001</v>
      </c>
      <c r="K135" s="96"/>
    </row>
    <row r="136" spans="1:11" x14ac:dyDescent="0.2">
      <c r="A136" s="85" t="s">
        <v>39</v>
      </c>
      <c r="B136" s="123"/>
      <c r="C136" s="124"/>
      <c r="D136" s="125" t="s">
        <v>65</v>
      </c>
      <c r="E136" s="126"/>
      <c r="F136" s="127"/>
      <c r="G136" s="126"/>
      <c r="H136" s="127"/>
      <c r="I136" s="128">
        <v>120000</v>
      </c>
      <c r="J136" s="128"/>
      <c r="K136" s="96"/>
    </row>
    <row r="137" spans="1:11" x14ac:dyDescent="0.2">
      <c r="A137" s="85" t="s">
        <v>39</v>
      </c>
      <c r="B137" s="117" t="s">
        <v>66</v>
      </c>
      <c r="C137" s="118" t="s">
        <v>810</v>
      </c>
      <c r="D137" s="119" t="s">
        <v>811</v>
      </c>
      <c r="E137" s="120">
        <v>447000</v>
      </c>
      <c r="F137" s="121">
        <v>232720.77</v>
      </c>
      <c r="G137" s="120">
        <v>0</v>
      </c>
      <c r="H137" s="121">
        <v>200500</v>
      </c>
      <c r="I137" s="122">
        <v>5000</v>
      </c>
      <c r="J137" s="122">
        <f>E137-(F137+H137+I137)</f>
        <v>8779.2299999999814</v>
      </c>
      <c r="K137" s="96"/>
    </row>
    <row r="138" spans="1:11" x14ac:dyDescent="0.2">
      <c r="A138" s="85" t="s">
        <v>39</v>
      </c>
      <c r="B138" s="123"/>
      <c r="C138" s="124"/>
      <c r="D138" s="125" t="s">
        <v>65</v>
      </c>
      <c r="E138" s="126"/>
      <c r="F138" s="127"/>
      <c r="G138" s="126"/>
      <c r="H138" s="127"/>
      <c r="I138" s="128">
        <v>5000</v>
      </c>
      <c r="J138" s="128"/>
      <c r="K138" s="96"/>
    </row>
    <row r="139" spans="1:11" x14ac:dyDescent="0.2">
      <c r="A139" s="85" t="s">
        <v>39</v>
      </c>
      <c r="B139" s="117" t="s">
        <v>66</v>
      </c>
      <c r="C139" s="118" t="s">
        <v>812</v>
      </c>
      <c r="D139" s="119" t="s">
        <v>813</v>
      </c>
      <c r="E139" s="120">
        <v>355000</v>
      </c>
      <c r="F139" s="121">
        <v>1768.78</v>
      </c>
      <c r="G139" s="120">
        <v>0</v>
      </c>
      <c r="H139" s="121">
        <v>2400</v>
      </c>
      <c r="I139" s="122">
        <v>500</v>
      </c>
      <c r="J139" s="122">
        <f>E139-(F139+H139+I139)</f>
        <v>350331.22</v>
      </c>
      <c r="K139" s="96"/>
    </row>
    <row r="140" spans="1:11" x14ac:dyDescent="0.2">
      <c r="A140" s="85" t="s">
        <v>39</v>
      </c>
      <c r="B140" s="123"/>
      <c r="C140" s="124"/>
      <c r="D140" s="125" t="s">
        <v>65</v>
      </c>
      <c r="E140" s="126"/>
      <c r="F140" s="127"/>
      <c r="G140" s="126"/>
      <c r="H140" s="127"/>
      <c r="I140" s="128">
        <v>500</v>
      </c>
      <c r="J140" s="128"/>
      <c r="K140" s="96"/>
    </row>
    <row r="141" spans="1:11" x14ac:dyDescent="0.2">
      <c r="A141" s="85" t="s">
        <v>39</v>
      </c>
      <c r="B141" s="117" t="s">
        <v>66</v>
      </c>
      <c r="C141" s="118" t="s">
        <v>814</v>
      </c>
      <c r="D141" s="119" t="s">
        <v>815</v>
      </c>
      <c r="E141" s="120">
        <v>450000</v>
      </c>
      <c r="F141" s="121">
        <v>8211.91</v>
      </c>
      <c r="G141" s="120">
        <v>0</v>
      </c>
      <c r="H141" s="121">
        <v>96500</v>
      </c>
      <c r="I141" s="122">
        <v>50000</v>
      </c>
      <c r="J141" s="122">
        <f>E141-(F141+H141+I141)</f>
        <v>295288.08999999997</v>
      </c>
      <c r="K141" s="96"/>
    </row>
    <row r="142" spans="1:11" x14ac:dyDescent="0.2">
      <c r="A142" s="85" t="s">
        <v>39</v>
      </c>
      <c r="B142" s="123"/>
      <c r="C142" s="124"/>
      <c r="D142" s="125" t="s">
        <v>65</v>
      </c>
      <c r="E142" s="126"/>
      <c r="F142" s="127"/>
      <c r="G142" s="126"/>
      <c r="H142" s="127"/>
      <c r="I142" s="128">
        <v>50000</v>
      </c>
      <c r="J142" s="128"/>
      <c r="K142" s="96"/>
    </row>
    <row r="143" spans="1:11" x14ac:dyDescent="0.2">
      <c r="A143" s="85" t="s">
        <v>39</v>
      </c>
      <c r="B143" s="117" t="s">
        <v>66</v>
      </c>
      <c r="C143" s="118" t="s">
        <v>816</v>
      </c>
      <c r="D143" s="119" t="s">
        <v>817</v>
      </c>
      <c r="E143" s="120">
        <v>20500</v>
      </c>
      <c r="F143" s="121">
        <v>19424.71</v>
      </c>
      <c r="G143" s="120">
        <v>0</v>
      </c>
      <c r="H143" s="121">
        <v>300</v>
      </c>
      <c r="I143" s="122">
        <v>100</v>
      </c>
      <c r="J143" s="122">
        <f>E143-(F143+H143+I143)</f>
        <v>675.29000000000087</v>
      </c>
      <c r="K143" s="96"/>
    </row>
    <row r="144" spans="1:11" x14ac:dyDescent="0.2">
      <c r="A144" s="85" t="s">
        <v>39</v>
      </c>
      <c r="B144" s="123"/>
      <c r="C144" s="124"/>
      <c r="D144" s="125" t="s">
        <v>65</v>
      </c>
      <c r="E144" s="126"/>
      <c r="F144" s="127"/>
      <c r="G144" s="126"/>
      <c r="H144" s="127"/>
      <c r="I144" s="128">
        <v>100</v>
      </c>
      <c r="J144" s="128"/>
      <c r="K144" s="96"/>
    </row>
    <row r="145" spans="1:11" x14ac:dyDescent="0.2">
      <c r="A145" s="85" t="s">
        <v>39</v>
      </c>
      <c r="B145" s="117" t="s">
        <v>66</v>
      </c>
      <c r="C145" s="118" t="s">
        <v>818</v>
      </c>
      <c r="D145" s="119" t="s">
        <v>819</v>
      </c>
      <c r="E145" s="120">
        <v>40000</v>
      </c>
      <c r="F145" s="121">
        <v>2115.9899999999998</v>
      </c>
      <c r="G145" s="120">
        <v>0</v>
      </c>
      <c r="H145" s="121">
        <v>1800</v>
      </c>
      <c r="I145" s="122">
        <v>1000</v>
      </c>
      <c r="J145" s="122">
        <f>E145-(F145+H145+I145)</f>
        <v>35084.01</v>
      </c>
      <c r="K145" s="96"/>
    </row>
    <row r="146" spans="1:11" x14ac:dyDescent="0.2">
      <c r="A146" s="85" t="s">
        <v>39</v>
      </c>
      <c r="B146" s="123"/>
      <c r="C146" s="124"/>
      <c r="D146" s="125" t="s">
        <v>65</v>
      </c>
      <c r="E146" s="126"/>
      <c r="F146" s="127"/>
      <c r="G146" s="126"/>
      <c r="H146" s="127"/>
      <c r="I146" s="128">
        <v>1000</v>
      </c>
      <c r="J146" s="128"/>
      <c r="K146" s="96"/>
    </row>
    <row r="147" spans="1:11" x14ac:dyDescent="0.2">
      <c r="A147" s="85" t="s">
        <v>39</v>
      </c>
      <c r="B147" s="117" t="s">
        <v>66</v>
      </c>
      <c r="C147" s="118" t="s">
        <v>820</v>
      </c>
      <c r="D147" s="119" t="s">
        <v>821</v>
      </c>
      <c r="E147" s="120">
        <v>40095.9</v>
      </c>
      <c r="F147" s="121">
        <v>40095.03</v>
      </c>
      <c r="G147" s="120">
        <v>0</v>
      </c>
      <c r="H147" s="121">
        <v>0</v>
      </c>
      <c r="I147" s="122">
        <v>14000</v>
      </c>
      <c r="J147" s="122">
        <f>E147-(F147+H147+I147)</f>
        <v>-13999.129999999997</v>
      </c>
      <c r="K147" s="96"/>
    </row>
    <row r="148" spans="1:11" x14ac:dyDescent="0.2">
      <c r="A148" s="85" t="s">
        <v>39</v>
      </c>
      <c r="B148" s="123"/>
      <c r="C148" s="124"/>
      <c r="D148" s="125" t="s">
        <v>65</v>
      </c>
      <c r="E148" s="126"/>
      <c r="F148" s="127"/>
      <c r="G148" s="126"/>
      <c r="H148" s="127"/>
      <c r="I148" s="128">
        <v>14000</v>
      </c>
      <c r="J148" s="128"/>
      <c r="K148" s="96"/>
    </row>
    <row r="149" spans="1:11" x14ac:dyDescent="0.2">
      <c r="A149" s="85" t="s">
        <v>39</v>
      </c>
      <c r="B149" s="117" t="s">
        <v>66</v>
      </c>
      <c r="C149" s="118" t="s">
        <v>822</v>
      </c>
      <c r="D149" s="119" t="s">
        <v>823</v>
      </c>
      <c r="E149" s="120">
        <v>6900000</v>
      </c>
      <c r="F149" s="121">
        <v>3584.89</v>
      </c>
      <c r="G149" s="120">
        <v>0</v>
      </c>
      <c r="H149" s="121">
        <v>35232</v>
      </c>
      <c r="I149" s="122">
        <v>30000</v>
      </c>
      <c r="J149" s="122">
        <f>E149-(F149+H149+I149)</f>
        <v>6831183.1100000003</v>
      </c>
      <c r="K149" s="96"/>
    </row>
    <row r="150" spans="1:11" x14ac:dyDescent="0.2">
      <c r="A150" s="85" t="s">
        <v>39</v>
      </c>
      <c r="B150" s="123"/>
      <c r="C150" s="124"/>
      <c r="D150" s="125" t="s">
        <v>65</v>
      </c>
      <c r="E150" s="126"/>
      <c r="F150" s="127"/>
      <c r="G150" s="126"/>
      <c r="H150" s="127"/>
      <c r="I150" s="128">
        <v>30000</v>
      </c>
      <c r="J150" s="128"/>
      <c r="K150" s="96"/>
    </row>
    <row r="151" spans="1:11" x14ac:dyDescent="0.2">
      <c r="A151" s="85" t="s">
        <v>39</v>
      </c>
      <c r="B151" s="117" t="s">
        <v>66</v>
      </c>
      <c r="C151" s="118" t="s">
        <v>824</v>
      </c>
      <c r="D151" s="119" t="s">
        <v>825</v>
      </c>
      <c r="E151" s="120">
        <v>538000</v>
      </c>
      <c r="F151" s="121">
        <v>0</v>
      </c>
      <c r="G151" s="120">
        <v>0</v>
      </c>
      <c r="H151" s="121">
        <v>1000</v>
      </c>
      <c r="I151" s="122">
        <v>20000</v>
      </c>
      <c r="J151" s="122">
        <f>E151-(F151+H151+I151)</f>
        <v>517000</v>
      </c>
      <c r="K151" s="96"/>
    </row>
    <row r="152" spans="1:11" x14ac:dyDescent="0.2">
      <c r="A152" s="85" t="s">
        <v>39</v>
      </c>
      <c r="B152" s="123"/>
      <c r="C152" s="124"/>
      <c r="D152" s="125" t="s">
        <v>65</v>
      </c>
      <c r="E152" s="126"/>
      <c r="F152" s="127"/>
      <c r="G152" s="126"/>
      <c r="H152" s="127"/>
      <c r="I152" s="128">
        <v>20000</v>
      </c>
      <c r="J152" s="128"/>
      <c r="K152" s="96"/>
    </row>
    <row r="153" spans="1:11" x14ac:dyDescent="0.2">
      <c r="A153" s="85" t="s">
        <v>39</v>
      </c>
      <c r="B153" s="117" t="s">
        <v>826</v>
      </c>
      <c r="C153" s="118" t="s">
        <v>827</v>
      </c>
      <c r="D153" s="119" t="s">
        <v>828</v>
      </c>
      <c r="E153" s="120">
        <v>2582543.08</v>
      </c>
      <c r="F153" s="121">
        <v>2529395.39</v>
      </c>
      <c r="G153" s="120">
        <v>0</v>
      </c>
      <c r="H153" s="121">
        <v>53147.3</v>
      </c>
      <c r="I153" s="122">
        <v>38275</v>
      </c>
      <c r="J153" s="122">
        <f>E153-(F153+H153+I153)</f>
        <v>-38274.60999999987</v>
      </c>
      <c r="K153" s="96"/>
    </row>
    <row r="154" spans="1:11" x14ac:dyDescent="0.2">
      <c r="A154" s="85" t="s">
        <v>39</v>
      </c>
      <c r="B154" s="123"/>
      <c r="C154" s="124"/>
      <c r="D154" s="125" t="s">
        <v>65</v>
      </c>
      <c r="E154" s="126"/>
      <c r="F154" s="127"/>
      <c r="G154" s="126"/>
      <c r="H154" s="127"/>
      <c r="I154" s="128">
        <v>38275</v>
      </c>
      <c r="J154" s="128"/>
      <c r="K154" s="96"/>
    </row>
    <row r="155" spans="1:11" x14ac:dyDescent="0.2">
      <c r="A155" s="85" t="s">
        <v>39</v>
      </c>
      <c r="B155" s="117" t="s">
        <v>826</v>
      </c>
      <c r="C155" s="118" t="s">
        <v>829</v>
      </c>
      <c r="D155" s="119" t="s">
        <v>830</v>
      </c>
      <c r="E155" s="120">
        <v>1192314</v>
      </c>
      <c r="F155" s="121">
        <v>893537.44</v>
      </c>
      <c r="G155" s="120">
        <v>0</v>
      </c>
      <c r="H155" s="121">
        <v>120813.5</v>
      </c>
      <c r="I155" s="122">
        <v>120000</v>
      </c>
      <c r="J155" s="122">
        <f>E155-(F155+H155+I155)</f>
        <v>57963.060000000056</v>
      </c>
      <c r="K155" s="96"/>
    </row>
    <row r="156" spans="1:11" x14ac:dyDescent="0.2">
      <c r="A156" s="85" t="s">
        <v>39</v>
      </c>
      <c r="B156" s="123"/>
      <c r="C156" s="124"/>
      <c r="D156" s="125" t="s">
        <v>65</v>
      </c>
      <c r="E156" s="126"/>
      <c r="F156" s="127"/>
      <c r="G156" s="126"/>
      <c r="H156" s="127"/>
      <c r="I156" s="128">
        <v>120000</v>
      </c>
      <c r="J156" s="128"/>
      <c r="K156" s="96"/>
    </row>
    <row r="157" spans="1:11" x14ac:dyDescent="0.2">
      <c r="A157" s="85" t="s">
        <v>39</v>
      </c>
      <c r="B157" s="117" t="s">
        <v>826</v>
      </c>
      <c r="C157" s="118" t="s">
        <v>831</v>
      </c>
      <c r="D157" s="119" t="s">
        <v>832</v>
      </c>
      <c r="E157" s="120">
        <v>1317924</v>
      </c>
      <c r="F157" s="121">
        <v>1043103.16</v>
      </c>
      <c r="G157" s="120">
        <v>0</v>
      </c>
      <c r="H157" s="121">
        <v>96816.2</v>
      </c>
      <c r="I157" s="122">
        <v>136000</v>
      </c>
      <c r="J157" s="122">
        <f>E157-(F157+H157+I157)</f>
        <v>42004.639999999898</v>
      </c>
      <c r="K157" s="96"/>
    </row>
    <row r="158" spans="1:11" x14ac:dyDescent="0.2">
      <c r="A158" s="85" t="s">
        <v>39</v>
      </c>
      <c r="B158" s="123"/>
      <c r="C158" s="124"/>
      <c r="D158" s="125" t="s">
        <v>65</v>
      </c>
      <c r="E158" s="126"/>
      <c r="F158" s="127"/>
      <c r="G158" s="126"/>
      <c r="H158" s="127"/>
      <c r="I158" s="128">
        <v>136000</v>
      </c>
      <c r="J158" s="128"/>
      <c r="K158" s="96"/>
    </row>
    <row r="159" spans="1:11" x14ac:dyDescent="0.2">
      <c r="A159" s="85" t="s">
        <v>39</v>
      </c>
      <c r="B159" s="117" t="s">
        <v>826</v>
      </c>
      <c r="C159" s="118" t="s">
        <v>833</v>
      </c>
      <c r="D159" s="119" t="s">
        <v>834</v>
      </c>
      <c r="E159" s="120">
        <v>543532.65</v>
      </c>
      <c r="F159" s="121">
        <v>268321</v>
      </c>
      <c r="G159" s="120">
        <v>0</v>
      </c>
      <c r="H159" s="121">
        <v>5826.2</v>
      </c>
      <c r="I159" s="122">
        <v>2000</v>
      </c>
      <c r="J159" s="122">
        <f>E159-(F159+H159+I159)</f>
        <v>267385.45</v>
      </c>
      <c r="K159" s="96"/>
    </row>
    <row r="160" spans="1:11" x14ac:dyDescent="0.2">
      <c r="A160" s="85" t="s">
        <v>39</v>
      </c>
      <c r="B160" s="123"/>
      <c r="C160" s="124"/>
      <c r="D160" s="125" t="s">
        <v>65</v>
      </c>
      <c r="E160" s="126"/>
      <c r="F160" s="127"/>
      <c r="G160" s="126"/>
      <c r="H160" s="127"/>
      <c r="I160" s="128">
        <v>2000</v>
      </c>
      <c r="J160" s="128"/>
      <c r="K160" s="96"/>
    </row>
    <row r="161" spans="1:11" x14ac:dyDescent="0.2">
      <c r="A161" s="85" t="s">
        <v>39</v>
      </c>
      <c r="B161" s="117" t="s">
        <v>826</v>
      </c>
      <c r="C161" s="118" t="s">
        <v>835</v>
      </c>
      <c r="D161" s="119" t="s">
        <v>836</v>
      </c>
      <c r="E161" s="120">
        <v>1060756</v>
      </c>
      <c r="F161" s="121">
        <v>931481.65</v>
      </c>
      <c r="G161" s="120">
        <v>0</v>
      </c>
      <c r="H161" s="121">
        <v>61298</v>
      </c>
      <c r="I161" s="122">
        <v>2000</v>
      </c>
      <c r="J161" s="122">
        <f>E161-(F161+H161+I161)</f>
        <v>65976.349999999977</v>
      </c>
      <c r="K161" s="96"/>
    </row>
    <row r="162" spans="1:11" x14ac:dyDescent="0.2">
      <c r="A162" s="85" t="s">
        <v>39</v>
      </c>
      <c r="B162" s="123"/>
      <c r="C162" s="124"/>
      <c r="D162" s="125" t="s">
        <v>65</v>
      </c>
      <c r="E162" s="126"/>
      <c r="F162" s="127"/>
      <c r="G162" s="126"/>
      <c r="H162" s="127"/>
      <c r="I162" s="128">
        <v>2000</v>
      </c>
      <c r="J162" s="128"/>
      <c r="K162" s="96"/>
    </row>
    <row r="163" spans="1:11" x14ac:dyDescent="0.2">
      <c r="A163" s="85" t="s">
        <v>39</v>
      </c>
      <c r="B163" s="117" t="s">
        <v>826</v>
      </c>
      <c r="C163" s="118" t="s">
        <v>837</v>
      </c>
      <c r="D163" s="119" t="s">
        <v>838</v>
      </c>
      <c r="E163" s="120">
        <v>74479</v>
      </c>
      <c r="F163" s="121">
        <v>20333.63</v>
      </c>
      <c r="G163" s="120">
        <v>0</v>
      </c>
      <c r="H163" s="121">
        <v>3942.8</v>
      </c>
      <c r="I163" s="122">
        <v>2500</v>
      </c>
      <c r="J163" s="122">
        <f>E163-(F163+H163+I163)</f>
        <v>47702.57</v>
      </c>
      <c r="K163" s="96"/>
    </row>
    <row r="164" spans="1:11" x14ac:dyDescent="0.2">
      <c r="A164" s="85" t="s">
        <v>39</v>
      </c>
      <c r="B164" s="123"/>
      <c r="C164" s="124"/>
      <c r="D164" s="125" t="s">
        <v>65</v>
      </c>
      <c r="E164" s="126"/>
      <c r="F164" s="127"/>
      <c r="G164" s="126"/>
      <c r="H164" s="127"/>
      <c r="I164" s="128">
        <v>2500</v>
      </c>
      <c r="J164" s="128"/>
      <c r="K164" s="96"/>
    </row>
    <row r="165" spans="1:11" x14ac:dyDescent="0.2">
      <c r="A165" s="85" t="s">
        <v>39</v>
      </c>
      <c r="B165" s="117" t="s">
        <v>826</v>
      </c>
      <c r="C165" s="118" t="s">
        <v>839</v>
      </c>
      <c r="D165" s="119" t="s">
        <v>840</v>
      </c>
      <c r="E165" s="120">
        <v>439843</v>
      </c>
      <c r="F165" s="121">
        <v>343091.88</v>
      </c>
      <c r="G165" s="120">
        <v>0</v>
      </c>
      <c r="H165" s="121">
        <v>60000</v>
      </c>
      <c r="I165" s="122">
        <v>100000</v>
      </c>
      <c r="J165" s="122">
        <f>E165-(F165+H165+I165)</f>
        <v>-63248.880000000005</v>
      </c>
      <c r="K165" s="96"/>
    </row>
    <row r="166" spans="1:11" x14ac:dyDescent="0.2">
      <c r="A166" s="85" t="s">
        <v>39</v>
      </c>
      <c r="B166" s="123"/>
      <c r="C166" s="124"/>
      <c r="D166" s="125" t="s">
        <v>65</v>
      </c>
      <c r="E166" s="126"/>
      <c r="F166" s="127"/>
      <c r="G166" s="126"/>
      <c r="H166" s="127"/>
      <c r="I166" s="128">
        <v>100000</v>
      </c>
      <c r="J166" s="128"/>
      <c r="K166" s="96"/>
    </row>
    <row r="167" spans="1:11" x14ac:dyDescent="0.2">
      <c r="A167" s="85" t="s">
        <v>39</v>
      </c>
      <c r="B167" s="117" t="s">
        <v>826</v>
      </c>
      <c r="C167" s="118" t="s">
        <v>841</v>
      </c>
      <c r="D167" s="119" t="s">
        <v>842</v>
      </c>
      <c r="E167" s="120">
        <v>372454</v>
      </c>
      <c r="F167" s="121">
        <v>322579.63</v>
      </c>
      <c r="G167" s="120">
        <v>0</v>
      </c>
      <c r="H167" s="121">
        <v>20241.099999999999</v>
      </c>
      <c r="I167" s="122">
        <v>47700</v>
      </c>
      <c r="J167" s="122">
        <f>E167-(F167+H167+I167)</f>
        <v>-18066.729999999981</v>
      </c>
      <c r="K167" s="96"/>
    </row>
    <row r="168" spans="1:11" x14ac:dyDescent="0.2">
      <c r="A168" s="85" t="s">
        <v>39</v>
      </c>
      <c r="B168" s="123"/>
      <c r="C168" s="124"/>
      <c r="D168" s="125" t="s">
        <v>843</v>
      </c>
      <c r="E168" s="126"/>
      <c r="F168" s="127"/>
      <c r="G168" s="126"/>
      <c r="H168" s="127"/>
      <c r="I168" s="128">
        <v>12700</v>
      </c>
      <c r="J168" s="128"/>
      <c r="K168" s="96"/>
    </row>
    <row r="169" spans="1:11" x14ac:dyDescent="0.2">
      <c r="A169" s="85" t="s">
        <v>39</v>
      </c>
      <c r="B169" s="123"/>
      <c r="C169" s="124"/>
      <c r="D169" s="125" t="s">
        <v>65</v>
      </c>
      <c r="E169" s="126"/>
      <c r="F169" s="127"/>
      <c r="G169" s="126"/>
      <c r="H169" s="127"/>
      <c r="I169" s="128">
        <v>35000</v>
      </c>
      <c r="J169" s="128"/>
      <c r="K169" s="96"/>
    </row>
    <row r="170" spans="1:11" x14ac:dyDescent="0.2">
      <c r="A170" s="85" t="s">
        <v>39</v>
      </c>
      <c r="B170" s="117" t="s">
        <v>826</v>
      </c>
      <c r="C170" s="118" t="s">
        <v>844</v>
      </c>
      <c r="D170" s="119" t="s">
        <v>845</v>
      </c>
      <c r="E170" s="120">
        <v>335800</v>
      </c>
      <c r="F170" s="121">
        <v>20685.580000000002</v>
      </c>
      <c r="G170" s="120">
        <v>0</v>
      </c>
      <c r="H170" s="121">
        <v>3961.9</v>
      </c>
      <c r="I170" s="122">
        <v>2500</v>
      </c>
      <c r="J170" s="122">
        <f>E170-(F170+H170+I170)</f>
        <v>308652.52</v>
      </c>
      <c r="K170" s="96"/>
    </row>
    <row r="171" spans="1:11" x14ac:dyDescent="0.2">
      <c r="A171" s="85" t="s">
        <v>39</v>
      </c>
      <c r="B171" s="123"/>
      <c r="C171" s="124"/>
      <c r="D171" s="125" t="s">
        <v>65</v>
      </c>
      <c r="E171" s="126"/>
      <c r="F171" s="127"/>
      <c r="G171" s="126"/>
      <c r="H171" s="127"/>
      <c r="I171" s="128">
        <v>2500</v>
      </c>
      <c r="J171" s="128"/>
      <c r="K171" s="96"/>
    </row>
    <row r="172" spans="1:11" x14ac:dyDescent="0.2">
      <c r="A172" s="85" t="s">
        <v>39</v>
      </c>
      <c r="B172" s="117" t="s">
        <v>826</v>
      </c>
      <c r="C172" s="118" t="s">
        <v>846</v>
      </c>
      <c r="D172" s="119" t="s">
        <v>847</v>
      </c>
      <c r="E172" s="120">
        <v>500000</v>
      </c>
      <c r="F172" s="121">
        <v>309113.01</v>
      </c>
      <c r="G172" s="120">
        <v>0</v>
      </c>
      <c r="H172" s="121">
        <v>23520</v>
      </c>
      <c r="I172" s="122">
        <v>31000</v>
      </c>
      <c r="J172" s="122">
        <f>E172-(F172+H172+I172)</f>
        <v>136366.99</v>
      </c>
      <c r="K172" s="96"/>
    </row>
    <row r="173" spans="1:11" x14ac:dyDescent="0.2">
      <c r="A173" s="85" t="s">
        <v>39</v>
      </c>
      <c r="B173" s="123"/>
      <c r="C173" s="124"/>
      <c r="D173" s="125" t="s">
        <v>65</v>
      </c>
      <c r="E173" s="126"/>
      <c r="F173" s="127"/>
      <c r="G173" s="126"/>
      <c r="H173" s="127"/>
      <c r="I173" s="128">
        <v>31000</v>
      </c>
      <c r="J173" s="128"/>
      <c r="K173" s="96"/>
    </row>
    <row r="174" spans="1:11" x14ac:dyDescent="0.2">
      <c r="A174" s="85" t="s">
        <v>39</v>
      </c>
      <c r="B174" s="117" t="s">
        <v>826</v>
      </c>
      <c r="C174" s="118" t="s">
        <v>848</v>
      </c>
      <c r="D174" s="119" t="s">
        <v>849</v>
      </c>
      <c r="E174" s="120">
        <v>1500000</v>
      </c>
      <c r="F174" s="121">
        <v>111073.62</v>
      </c>
      <c r="G174" s="120">
        <v>0</v>
      </c>
      <c r="H174" s="121">
        <v>109917.7</v>
      </c>
      <c r="I174" s="122">
        <v>408000</v>
      </c>
      <c r="J174" s="122">
        <f>E174-(F174+H174+I174)</f>
        <v>871008.67999999993</v>
      </c>
      <c r="K174" s="96"/>
    </row>
    <row r="175" spans="1:11" x14ac:dyDescent="0.2">
      <c r="A175" s="85" t="s">
        <v>39</v>
      </c>
      <c r="B175" s="123"/>
      <c r="C175" s="124"/>
      <c r="D175" s="125" t="s">
        <v>65</v>
      </c>
      <c r="E175" s="126"/>
      <c r="F175" s="127"/>
      <c r="G175" s="126"/>
      <c r="H175" s="127"/>
      <c r="I175" s="128">
        <v>408000</v>
      </c>
      <c r="J175" s="128"/>
      <c r="K175" s="96"/>
    </row>
    <row r="176" spans="1:11" x14ac:dyDescent="0.2">
      <c r="A176" s="85" t="s">
        <v>39</v>
      </c>
      <c r="B176" s="117" t="s">
        <v>826</v>
      </c>
      <c r="C176" s="118" t="s">
        <v>850</v>
      </c>
      <c r="D176" s="119" t="s">
        <v>851</v>
      </c>
      <c r="E176" s="120">
        <v>25600</v>
      </c>
      <c r="F176" s="121">
        <v>18698.939999999999</v>
      </c>
      <c r="G176" s="120">
        <v>0</v>
      </c>
      <c r="H176" s="121">
        <v>1248.5999999999999</v>
      </c>
      <c r="I176" s="122">
        <v>50</v>
      </c>
      <c r="J176" s="122">
        <f>E176-(F176+H176+I176)</f>
        <v>5602.4600000000028</v>
      </c>
      <c r="K176" s="96"/>
    </row>
    <row r="177" spans="1:11" x14ac:dyDescent="0.2">
      <c r="A177" s="85" t="s">
        <v>39</v>
      </c>
      <c r="B177" s="123"/>
      <c r="C177" s="124"/>
      <c r="D177" s="125" t="s">
        <v>65</v>
      </c>
      <c r="E177" s="126"/>
      <c r="F177" s="127"/>
      <c r="G177" s="126"/>
      <c r="H177" s="127"/>
      <c r="I177" s="128">
        <v>50</v>
      </c>
      <c r="J177" s="128"/>
      <c r="K177" s="96"/>
    </row>
    <row r="178" spans="1:11" x14ac:dyDescent="0.2">
      <c r="A178" s="85" t="s">
        <v>39</v>
      </c>
      <c r="B178" s="117" t="s">
        <v>826</v>
      </c>
      <c r="C178" s="118" t="s">
        <v>852</v>
      </c>
      <c r="D178" s="119" t="s">
        <v>853</v>
      </c>
      <c r="E178" s="120">
        <v>800000</v>
      </c>
      <c r="F178" s="121">
        <v>35362.050000000003</v>
      </c>
      <c r="G178" s="120">
        <v>0</v>
      </c>
      <c r="H178" s="121">
        <v>4807.5</v>
      </c>
      <c r="I178" s="122">
        <v>5000</v>
      </c>
      <c r="J178" s="122">
        <f>E178-(F178+H178+I178)</f>
        <v>754830.45</v>
      </c>
      <c r="K178" s="96"/>
    </row>
    <row r="179" spans="1:11" x14ac:dyDescent="0.2">
      <c r="A179" s="85" t="s">
        <v>39</v>
      </c>
      <c r="B179" s="123"/>
      <c r="C179" s="124"/>
      <c r="D179" s="125" t="s">
        <v>65</v>
      </c>
      <c r="E179" s="126"/>
      <c r="F179" s="127"/>
      <c r="G179" s="126"/>
      <c r="H179" s="127"/>
      <c r="I179" s="128">
        <v>5000</v>
      </c>
      <c r="J179" s="128"/>
      <c r="K179" s="96"/>
    </row>
    <row r="180" spans="1:11" x14ac:dyDescent="0.2">
      <c r="A180" s="85" t="s">
        <v>39</v>
      </c>
      <c r="B180" s="117" t="s">
        <v>826</v>
      </c>
      <c r="C180" s="118" t="s">
        <v>854</v>
      </c>
      <c r="D180" s="119" t="s">
        <v>855</v>
      </c>
      <c r="E180" s="120">
        <v>1024477</v>
      </c>
      <c r="F180" s="121">
        <v>787546.48</v>
      </c>
      <c r="G180" s="120">
        <v>0</v>
      </c>
      <c r="H180" s="121">
        <v>74193.100000000006</v>
      </c>
      <c r="I180" s="122">
        <v>79057</v>
      </c>
      <c r="J180" s="122">
        <f>E180-(F180+H180+I180)</f>
        <v>83680.420000000042</v>
      </c>
      <c r="K180" s="96"/>
    </row>
    <row r="181" spans="1:11" x14ac:dyDescent="0.2">
      <c r="A181" s="85" t="s">
        <v>39</v>
      </c>
      <c r="B181" s="123"/>
      <c r="C181" s="124"/>
      <c r="D181" s="125" t="s">
        <v>65</v>
      </c>
      <c r="E181" s="126"/>
      <c r="F181" s="127"/>
      <c r="G181" s="126"/>
      <c r="H181" s="127"/>
      <c r="I181" s="128">
        <v>79057</v>
      </c>
      <c r="J181" s="128"/>
      <c r="K181" s="96"/>
    </row>
    <row r="182" spans="1:11" x14ac:dyDescent="0.2">
      <c r="A182" s="85" t="s">
        <v>39</v>
      </c>
      <c r="B182" s="117" t="s">
        <v>826</v>
      </c>
      <c r="C182" s="118" t="s">
        <v>856</v>
      </c>
      <c r="D182" s="119" t="s">
        <v>857</v>
      </c>
      <c r="E182" s="120">
        <v>42000</v>
      </c>
      <c r="F182" s="121">
        <v>4252.1499999999996</v>
      </c>
      <c r="G182" s="120">
        <v>0</v>
      </c>
      <c r="H182" s="121">
        <v>500.4</v>
      </c>
      <c r="I182" s="122">
        <v>10700</v>
      </c>
      <c r="J182" s="122">
        <f>E182-(F182+H182+I182)</f>
        <v>26547.45</v>
      </c>
      <c r="K182" s="96"/>
    </row>
    <row r="183" spans="1:11" x14ac:dyDescent="0.2">
      <c r="A183" s="85" t="s">
        <v>39</v>
      </c>
      <c r="B183" s="123"/>
      <c r="C183" s="124"/>
      <c r="D183" s="125" t="s">
        <v>65</v>
      </c>
      <c r="E183" s="126"/>
      <c r="F183" s="127"/>
      <c r="G183" s="126"/>
      <c r="H183" s="127"/>
      <c r="I183" s="128">
        <v>10700</v>
      </c>
      <c r="J183" s="128"/>
      <c r="K183" s="96"/>
    </row>
    <row r="184" spans="1:11" x14ac:dyDescent="0.2">
      <c r="A184" s="85" t="s">
        <v>39</v>
      </c>
      <c r="B184" s="117" t="s">
        <v>826</v>
      </c>
      <c r="C184" s="118" t="s">
        <v>858</v>
      </c>
      <c r="D184" s="119" t="s">
        <v>859</v>
      </c>
      <c r="E184" s="120">
        <v>235200</v>
      </c>
      <c r="F184" s="121">
        <v>8189.06</v>
      </c>
      <c r="G184" s="120">
        <v>0</v>
      </c>
      <c r="H184" s="121">
        <v>134982.9</v>
      </c>
      <c r="I184" s="122">
        <v>72305.399999999994</v>
      </c>
      <c r="J184" s="122">
        <f>E184-(F184+H184+I184)</f>
        <v>19722.640000000014</v>
      </c>
      <c r="K184" s="96"/>
    </row>
    <row r="185" spans="1:11" x14ac:dyDescent="0.2">
      <c r="A185" s="85" t="s">
        <v>39</v>
      </c>
      <c r="B185" s="123"/>
      <c r="C185" s="124"/>
      <c r="D185" s="125" t="s">
        <v>65</v>
      </c>
      <c r="E185" s="126"/>
      <c r="F185" s="127"/>
      <c r="G185" s="126"/>
      <c r="H185" s="127"/>
      <c r="I185" s="128">
        <v>72305.399999999994</v>
      </c>
      <c r="J185" s="128"/>
      <c r="K185" s="96"/>
    </row>
    <row r="186" spans="1:11" x14ac:dyDescent="0.2">
      <c r="A186" s="85" t="s">
        <v>39</v>
      </c>
      <c r="B186" s="117" t="s">
        <v>826</v>
      </c>
      <c r="C186" s="118" t="s">
        <v>860</v>
      </c>
      <c r="D186" s="119" t="s">
        <v>861</v>
      </c>
      <c r="E186" s="120">
        <v>249300</v>
      </c>
      <c r="F186" s="121">
        <v>230103.61</v>
      </c>
      <c r="G186" s="120">
        <v>0</v>
      </c>
      <c r="H186" s="121">
        <v>760.5</v>
      </c>
      <c r="I186" s="122">
        <v>1500</v>
      </c>
      <c r="J186" s="122">
        <f>E186-(F186+H186+I186)</f>
        <v>16935.890000000014</v>
      </c>
      <c r="K186" s="96"/>
    </row>
    <row r="187" spans="1:11" x14ac:dyDescent="0.2">
      <c r="A187" s="85" t="s">
        <v>39</v>
      </c>
      <c r="B187" s="123"/>
      <c r="C187" s="124"/>
      <c r="D187" s="125" t="s">
        <v>65</v>
      </c>
      <c r="E187" s="126"/>
      <c r="F187" s="127"/>
      <c r="G187" s="126"/>
      <c r="H187" s="127"/>
      <c r="I187" s="128">
        <v>1500</v>
      </c>
      <c r="J187" s="128"/>
      <c r="K187" s="96"/>
    </row>
    <row r="188" spans="1:11" x14ac:dyDescent="0.2">
      <c r="A188" s="85" t="s">
        <v>39</v>
      </c>
      <c r="B188" s="117" t="s">
        <v>826</v>
      </c>
      <c r="C188" s="118" t="s">
        <v>862</v>
      </c>
      <c r="D188" s="119" t="s">
        <v>863</v>
      </c>
      <c r="E188" s="120">
        <v>229969</v>
      </c>
      <c r="F188" s="121">
        <v>173130.92</v>
      </c>
      <c r="G188" s="120">
        <v>0</v>
      </c>
      <c r="H188" s="121">
        <v>179</v>
      </c>
      <c r="I188" s="122">
        <v>7600</v>
      </c>
      <c r="J188" s="122">
        <f>E188-(F188+H188+I188)</f>
        <v>49059.079999999987</v>
      </c>
      <c r="K188" s="96"/>
    </row>
    <row r="189" spans="1:11" x14ac:dyDescent="0.2">
      <c r="A189" s="85" t="s">
        <v>39</v>
      </c>
      <c r="B189" s="123"/>
      <c r="C189" s="124"/>
      <c r="D189" s="125" t="s">
        <v>65</v>
      </c>
      <c r="E189" s="126"/>
      <c r="F189" s="127"/>
      <c r="G189" s="126"/>
      <c r="H189" s="127"/>
      <c r="I189" s="128">
        <v>7600</v>
      </c>
      <c r="J189" s="128"/>
      <c r="K189" s="96"/>
    </row>
    <row r="190" spans="1:11" x14ac:dyDescent="0.2">
      <c r="A190" s="85" t="s">
        <v>39</v>
      </c>
      <c r="B190" s="117" t="s">
        <v>826</v>
      </c>
      <c r="C190" s="118" t="s">
        <v>864</v>
      </c>
      <c r="D190" s="119" t="s">
        <v>865</v>
      </c>
      <c r="E190" s="120">
        <v>511000</v>
      </c>
      <c r="F190" s="121">
        <v>308796.40999999997</v>
      </c>
      <c r="G190" s="120">
        <v>0</v>
      </c>
      <c r="H190" s="121">
        <v>70304.399999999994</v>
      </c>
      <c r="I190" s="122">
        <v>40000</v>
      </c>
      <c r="J190" s="122">
        <f>E190-(F190+H190+I190)</f>
        <v>91899.190000000061</v>
      </c>
      <c r="K190" s="96"/>
    </row>
    <row r="191" spans="1:11" x14ac:dyDescent="0.2">
      <c r="A191" s="85" t="s">
        <v>39</v>
      </c>
      <c r="B191" s="123"/>
      <c r="C191" s="124"/>
      <c r="D191" s="125" t="s">
        <v>65</v>
      </c>
      <c r="E191" s="126"/>
      <c r="F191" s="127"/>
      <c r="G191" s="126"/>
      <c r="H191" s="127"/>
      <c r="I191" s="128">
        <v>40000</v>
      </c>
      <c r="J191" s="128"/>
      <c r="K191" s="96"/>
    </row>
    <row r="192" spans="1:11" x14ac:dyDescent="0.2">
      <c r="A192" s="85" t="s">
        <v>39</v>
      </c>
      <c r="B192" s="117" t="s">
        <v>826</v>
      </c>
      <c r="C192" s="118" t="s">
        <v>866</v>
      </c>
      <c r="D192" s="119" t="s">
        <v>867</v>
      </c>
      <c r="E192" s="120">
        <v>30000</v>
      </c>
      <c r="F192" s="121">
        <v>1905.99</v>
      </c>
      <c r="G192" s="120">
        <v>0</v>
      </c>
      <c r="H192" s="121">
        <v>1000</v>
      </c>
      <c r="I192" s="122">
        <v>3000</v>
      </c>
      <c r="J192" s="122">
        <f>E192-(F192+H192+I192)</f>
        <v>24094.010000000002</v>
      </c>
      <c r="K192" s="96"/>
    </row>
    <row r="193" spans="1:11" x14ac:dyDescent="0.2">
      <c r="A193" s="85" t="s">
        <v>39</v>
      </c>
      <c r="B193" s="123"/>
      <c r="C193" s="124"/>
      <c r="D193" s="125" t="s">
        <v>65</v>
      </c>
      <c r="E193" s="126"/>
      <c r="F193" s="127"/>
      <c r="G193" s="126"/>
      <c r="H193" s="127"/>
      <c r="I193" s="128">
        <v>3000</v>
      </c>
      <c r="J193" s="128"/>
      <c r="K193" s="96"/>
    </row>
    <row r="194" spans="1:11" x14ac:dyDescent="0.2">
      <c r="A194" s="85" t="s">
        <v>39</v>
      </c>
      <c r="B194" s="117" t="s">
        <v>826</v>
      </c>
      <c r="C194" s="118" t="s">
        <v>868</v>
      </c>
      <c r="D194" s="119" t="s">
        <v>869</v>
      </c>
      <c r="E194" s="120">
        <v>100000</v>
      </c>
      <c r="F194" s="121">
        <v>3474.09</v>
      </c>
      <c r="G194" s="120">
        <v>0</v>
      </c>
      <c r="H194" s="121">
        <v>195</v>
      </c>
      <c r="I194" s="122">
        <v>1036</v>
      </c>
      <c r="J194" s="122">
        <f>E194-(F194+H194+I194)</f>
        <v>95294.91</v>
      </c>
      <c r="K194" s="96"/>
    </row>
    <row r="195" spans="1:11" x14ac:dyDescent="0.2">
      <c r="A195" s="85" t="s">
        <v>39</v>
      </c>
      <c r="B195" s="123"/>
      <c r="C195" s="124"/>
      <c r="D195" s="125" t="s">
        <v>65</v>
      </c>
      <c r="E195" s="126"/>
      <c r="F195" s="127"/>
      <c r="G195" s="126"/>
      <c r="H195" s="127"/>
      <c r="I195" s="128">
        <v>1036</v>
      </c>
      <c r="J195" s="128"/>
      <c r="K195" s="96"/>
    </row>
    <row r="196" spans="1:11" x14ac:dyDescent="0.2">
      <c r="A196" s="85" t="s">
        <v>39</v>
      </c>
      <c r="B196" s="117" t="s">
        <v>826</v>
      </c>
      <c r="C196" s="118" t="s">
        <v>870</v>
      </c>
      <c r="D196" s="119" t="s">
        <v>871</v>
      </c>
      <c r="E196" s="120">
        <v>2603000</v>
      </c>
      <c r="F196" s="121">
        <v>3210.61</v>
      </c>
      <c r="G196" s="120">
        <v>0</v>
      </c>
      <c r="H196" s="121">
        <v>15996.4</v>
      </c>
      <c r="I196" s="122">
        <v>5000</v>
      </c>
      <c r="J196" s="122">
        <f>E196-(F196+H196+I196)</f>
        <v>2578792.9900000002</v>
      </c>
      <c r="K196" s="96"/>
    </row>
    <row r="197" spans="1:11" x14ac:dyDescent="0.2">
      <c r="A197" s="85" t="s">
        <v>39</v>
      </c>
      <c r="B197" s="123"/>
      <c r="C197" s="124"/>
      <c r="D197" s="125" t="s">
        <v>65</v>
      </c>
      <c r="E197" s="126"/>
      <c r="F197" s="127"/>
      <c r="G197" s="126"/>
      <c r="H197" s="127"/>
      <c r="I197" s="128">
        <v>5000</v>
      </c>
      <c r="J197" s="128"/>
      <c r="K197" s="96"/>
    </row>
    <row r="198" spans="1:11" x14ac:dyDescent="0.2">
      <c r="A198" s="85" t="s">
        <v>39</v>
      </c>
      <c r="B198" s="117" t="s">
        <v>826</v>
      </c>
      <c r="C198" s="118" t="s">
        <v>872</v>
      </c>
      <c r="D198" s="119" t="s">
        <v>873</v>
      </c>
      <c r="E198" s="120">
        <v>238000</v>
      </c>
      <c r="F198" s="121">
        <v>109931.02</v>
      </c>
      <c r="G198" s="120">
        <v>0</v>
      </c>
      <c r="H198" s="121">
        <v>62000.1</v>
      </c>
      <c r="I198" s="122">
        <v>5100</v>
      </c>
      <c r="J198" s="122">
        <f>E198-(F198+H198+I198)</f>
        <v>60968.880000000005</v>
      </c>
      <c r="K198" s="96"/>
    </row>
    <row r="199" spans="1:11" x14ac:dyDescent="0.2">
      <c r="A199" s="85" t="s">
        <v>39</v>
      </c>
      <c r="B199" s="123"/>
      <c r="C199" s="124"/>
      <c r="D199" s="125" t="s">
        <v>65</v>
      </c>
      <c r="E199" s="126"/>
      <c r="F199" s="127"/>
      <c r="G199" s="126"/>
      <c r="H199" s="127"/>
      <c r="I199" s="128">
        <v>5100</v>
      </c>
      <c r="J199" s="128"/>
      <c r="K199" s="96"/>
    </row>
    <row r="200" spans="1:11" x14ac:dyDescent="0.2">
      <c r="A200" s="85" t="s">
        <v>39</v>
      </c>
      <c r="B200" s="117" t="s">
        <v>826</v>
      </c>
      <c r="C200" s="118" t="s">
        <v>874</v>
      </c>
      <c r="D200" s="119" t="s">
        <v>875</v>
      </c>
      <c r="E200" s="120">
        <v>60000</v>
      </c>
      <c r="F200" s="121">
        <v>2405.66</v>
      </c>
      <c r="G200" s="120">
        <v>0</v>
      </c>
      <c r="H200" s="121">
        <v>6169.6</v>
      </c>
      <c r="I200" s="122">
        <v>20000</v>
      </c>
      <c r="J200" s="122">
        <f>E200-(F200+H200+I200)</f>
        <v>31424.739999999998</v>
      </c>
      <c r="K200" s="96"/>
    </row>
    <row r="201" spans="1:11" x14ac:dyDescent="0.2">
      <c r="A201" s="85" t="s">
        <v>39</v>
      </c>
      <c r="B201" s="123"/>
      <c r="C201" s="124"/>
      <c r="D201" s="125" t="s">
        <v>65</v>
      </c>
      <c r="E201" s="126"/>
      <c r="F201" s="127"/>
      <c r="G201" s="126"/>
      <c r="H201" s="127"/>
      <c r="I201" s="128">
        <v>20000</v>
      </c>
      <c r="J201" s="128"/>
      <c r="K201" s="96"/>
    </row>
    <row r="202" spans="1:11" x14ac:dyDescent="0.2">
      <c r="A202" s="85" t="s">
        <v>39</v>
      </c>
      <c r="B202" s="117" t="s">
        <v>826</v>
      </c>
      <c r="C202" s="118" t="s">
        <v>876</v>
      </c>
      <c r="D202" s="119" t="s">
        <v>877</v>
      </c>
      <c r="E202" s="120">
        <v>87437</v>
      </c>
      <c r="F202" s="121">
        <v>18489.439999999999</v>
      </c>
      <c r="G202" s="120">
        <v>0</v>
      </c>
      <c r="H202" s="121">
        <v>9737.6</v>
      </c>
      <c r="I202" s="122">
        <v>5000</v>
      </c>
      <c r="J202" s="122">
        <f>E202-(F202+H202+I202)</f>
        <v>54209.96</v>
      </c>
      <c r="K202" s="96"/>
    </row>
    <row r="203" spans="1:11" x14ac:dyDescent="0.2">
      <c r="A203" s="85" t="s">
        <v>39</v>
      </c>
      <c r="B203" s="123"/>
      <c r="C203" s="124"/>
      <c r="D203" s="125" t="s">
        <v>65</v>
      </c>
      <c r="E203" s="126"/>
      <c r="F203" s="127"/>
      <c r="G203" s="126"/>
      <c r="H203" s="127"/>
      <c r="I203" s="128">
        <v>5000</v>
      </c>
      <c r="J203" s="128"/>
      <c r="K203" s="96"/>
    </row>
    <row r="204" spans="1:11" x14ac:dyDescent="0.2">
      <c r="A204" s="85" t="s">
        <v>39</v>
      </c>
      <c r="B204" s="117" t="s">
        <v>826</v>
      </c>
      <c r="C204" s="118" t="s">
        <v>878</v>
      </c>
      <c r="D204" s="119" t="s">
        <v>879</v>
      </c>
      <c r="E204" s="120">
        <v>102400</v>
      </c>
      <c r="F204" s="121">
        <v>1321.92</v>
      </c>
      <c r="G204" s="120">
        <v>0</v>
      </c>
      <c r="H204" s="121">
        <v>1000</v>
      </c>
      <c r="I204" s="122">
        <v>2000</v>
      </c>
      <c r="J204" s="122">
        <f>E204-(F204+H204+I204)</f>
        <v>98078.080000000002</v>
      </c>
      <c r="K204" s="96"/>
    </row>
    <row r="205" spans="1:11" x14ac:dyDescent="0.2">
      <c r="A205" s="85" t="s">
        <v>39</v>
      </c>
      <c r="B205" s="123"/>
      <c r="C205" s="124"/>
      <c r="D205" s="125" t="s">
        <v>65</v>
      </c>
      <c r="E205" s="126"/>
      <c r="F205" s="127"/>
      <c r="G205" s="126"/>
      <c r="H205" s="127"/>
      <c r="I205" s="128">
        <v>2000</v>
      </c>
      <c r="J205" s="128"/>
      <c r="K205" s="96"/>
    </row>
    <row r="206" spans="1:11" x14ac:dyDescent="0.2">
      <c r="A206" s="85" t="s">
        <v>39</v>
      </c>
      <c r="B206" s="117" t="s">
        <v>826</v>
      </c>
      <c r="C206" s="118" t="s">
        <v>880</v>
      </c>
      <c r="D206" s="119" t="s">
        <v>881</v>
      </c>
      <c r="E206" s="120">
        <v>200000</v>
      </c>
      <c r="F206" s="121">
        <v>6404.42</v>
      </c>
      <c r="G206" s="120">
        <v>0</v>
      </c>
      <c r="H206" s="121">
        <v>1000</v>
      </c>
      <c r="I206" s="122">
        <v>10000</v>
      </c>
      <c r="J206" s="122">
        <f>E206-(F206+H206+I206)</f>
        <v>182595.58000000002</v>
      </c>
      <c r="K206" s="96"/>
    </row>
    <row r="207" spans="1:11" x14ac:dyDescent="0.2">
      <c r="A207" s="85" t="s">
        <v>39</v>
      </c>
      <c r="B207" s="123"/>
      <c r="C207" s="124"/>
      <c r="D207" s="125" t="s">
        <v>65</v>
      </c>
      <c r="E207" s="126"/>
      <c r="F207" s="127"/>
      <c r="G207" s="126"/>
      <c r="H207" s="127"/>
      <c r="I207" s="128">
        <v>10000</v>
      </c>
      <c r="J207" s="128"/>
      <c r="K207" s="96"/>
    </row>
    <row r="208" spans="1:11" x14ac:dyDescent="0.2">
      <c r="A208" s="85" t="s">
        <v>39</v>
      </c>
      <c r="B208" s="117" t="s">
        <v>826</v>
      </c>
      <c r="C208" s="118" t="s">
        <v>882</v>
      </c>
      <c r="D208" s="119" t="s">
        <v>883</v>
      </c>
      <c r="E208" s="120">
        <v>260000</v>
      </c>
      <c r="F208" s="121">
        <v>115077.64</v>
      </c>
      <c r="G208" s="120">
        <v>0</v>
      </c>
      <c r="H208" s="121">
        <v>100939</v>
      </c>
      <c r="I208" s="122">
        <v>42500</v>
      </c>
      <c r="J208" s="122">
        <f>E208-(F208+H208+I208)</f>
        <v>1483.359999999986</v>
      </c>
      <c r="K208" s="96"/>
    </row>
    <row r="209" spans="1:11" x14ac:dyDescent="0.2">
      <c r="A209" s="85" t="s">
        <v>39</v>
      </c>
      <c r="B209" s="123"/>
      <c r="C209" s="124"/>
      <c r="D209" s="125" t="s">
        <v>843</v>
      </c>
      <c r="E209" s="126"/>
      <c r="F209" s="127"/>
      <c r="G209" s="126"/>
      <c r="H209" s="127"/>
      <c r="I209" s="128">
        <v>42500</v>
      </c>
      <c r="J209" s="128"/>
      <c r="K209" s="96"/>
    </row>
    <row r="210" spans="1:11" x14ac:dyDescent="0.2">
      <c r="A210" s="85" t="s">
        <v>39</v>
      </c>
      <c r="B210" s="117" t="s">
        <v>826</v>
      </c>
      <c r="C210" s="118" t="s">
        <v>884</v>
      </c>
      <c r="D210" s="119" t="s">
        <v>885</v>
      </c>
      <c r="E210" s="120">
        <v>73100</v>
      </c>
      <c r="F210" s="121">
        <v>21441.54</v>
      </c>
      <c r="G210" s="120">
        <v>0</v>
      </c>
      <c r="H210" s="121">
        <v>2926.8</v>
      </c>
      <c r="I210" s="122">
        <v>8000</v>
      </c>
      <c r="J210" s="122">
        <f>E210-(F210+H210+I210)</f>
        <v>40731.660000000003</v>
      </c>
      <c r="K210" s="96"/>
    </row>
    <row r="211" spans="1:11" x14ac:dyDescent="0.2">
      <c r="A211" s="85" t="s">
        <v>39</v>
      </c>
      <c r="B211" s="123"/>
      <c r="C211" s="124"/>
      <c r="D211" s="125" t="s">
        <v>65</v>
      </c>
      <c r="E211" s="126"/>
      <c r="F211" s="127"/>
      <c r="G211" s="126"/>
      <c r="H211" s="127"/>
      <c r="I211" s="128">
        <v>8000</v>
      </c>
      <c r="J211" s="128"/>
      <c r="K211" s="96"/>
    </row>
    <row r="212" spans="1:11" x14ac:dyDescent="0.2">
      <c r="A212" s="85" t="s">
        <v>39</v>
      </c>
      <c r="B212" s="117" t="s">
        <v>826</v>
      </c>
      <c r="C212" s="118" t="s">
        <v>886</v>
      </c>
      <c r="D212" s="119" t="s">
        <v>887</v>
      </c>
      <c r="E212" s="120">
        <v>898000</v>
      </c>
      <c r="F212" s="121">
        <v>399474.48</v>
      </c>
      <c r="G212" s="120">
        <v>0</v>
      </c>
      <c r="H212" s="121">
        <v>270960</v>
      </c>
      <c r="I212" s="122">
        <v>53150</v>
      </c>
      <c r="J212" s="122">
        <f>E212-(F212+H212+I212)</f>
        <v>174415.52000000002</v>
      </c>
      <c r="K212" s="96"/>
    </row>
    <row r="213" spans="1:11" x14ac:dyDescent="0.2">
      <c r="A213" s="85" t="s">
        <v>39</v>
      </c>
      <c r="B213" s="123"/>
      <c r="C213" s="124"/>
      <c r="D213" s="125" t="s">
        <v>843</v>
      </c>
      <c r="E213" s="126"/>
      <c r="F213" s="127"/>
      <c r="G213" s="126"/>
      <c r="H213" s="127"/>
      <c r="I213" s="128">
        <v>34000</v>
      </c>
      <c r="J213" s="128"/>
      <c r="K213" s="96"/>
    </row>
    <row r="214" spans="1:11" x14ac:dyDescent="0.2">
      <c r="A214" s="85" t="s">
        <v>39</v>
      </c>
      <c r="B214" s="123"/>
      <c r="C214" s="124"/>
      <c r="D214" s="125" t="s">
        <v>65</v>
      </c>
      <c r="E214" s="126"/>
      <c r="F214" s="127"/>
      <c r="G214" s="126"/>
      <c r="H214" s="127"/>
      <c r="I214" s="128">
        <v>19150</v>
      </c>
      <c r="J214" s="128"/>
      <c r="K214" s="96"/>
    </row>
    <row r="215" spans="1:11" x14ac:dyDescent="0.2">
      <c r="A215" s="85" t="s">
        <v>39</v>
      </c>
      <c r="B215" s="117" t="s">
        <v>826</v>
      </c>
      <c r="C215" s="118" t="s">
        <v>888</v>
      </c>
      <c r="D215" s="119" t="s">
        <v>889</v>
      </c>
      <c r="E215" s="120">
        <v>31550</v>
      </c>
      <c r="F215" s="121">
        <v>877.25</v>
      </c>
      <c r="G215" s="120">
        <v>0</v>
      </c>
      <c r="H215" s="121">
        <v>3100</v>
      </c>
      <c r="I215" s="122">
        <v>5000</v>
      </c>
      <c r="J215" s="122">
        <f>E215-(F215+H215+I215)</f>
        <v>22572.75</v>
      </c>
      <c r="K215" s="96"/>
    </row>
    <row r="216" spans="1:11" x14ac:dyDescent="0.2">
      <c r="A216" s="85" t="s">
        <v>39</v>
      </c>
      <c r="B216" s="123"/>
      <c r="C216" s="124"/>
      <c r="D216" s="125" t="s">
        <v>65</v>
      </c>
      <c r="E216" s="126"/>
      <c r="F216" s="127"/>
      <c r="G216" s="126"/>
      <c r="H216" s="127"/>
      <c r="I216" s="128">
        <v>5000</v>
      </c>
      <c r="J216" s="128"/>
      <c r="K216" s="96"/>
    </row>
    <row r="217" spans="1:11" x14ac:dyDescent="0.2">
      <c r="A217" s="85" t="s">
        <v>39</v>
      </c>
      <c r="B217" s="117" t="s">
        <v>826</v>
      </c>
      <c r="C217" s="118" t="s">
        <v>890</v>
      </c>
      <c r="D217" s="119" t="s">
        <v>891</v>
      </c>
      <c r="E217" s="120">
        <v>498000</v>
      </c>
      <c r="F217" s="121">
        <v>0</v>
      </c>
      <c r="G217" s="120">
        <v>0</v>
      </c>
      <c r="H217" s="121">
        <v>3000</v>
      </c>
      <c r="I217" s="122">
        <v>5000</v>
      </c>
      <c r="J217" s="122">
        <f>E217-(F217+H217+I217)</f>
        <v>490000</v>
      </c>
      <c r="K217" s="96"/>
    </row>
    <row r="218" spans="1:11" x14ac:dyDescent="0.2">
      <c r="A218" s="85" t="s">
        <v>39</v>
      </c>
      <c r="B218" s="123"/>
      <c r="C218" s="124"/>
      <c r="D218" s="125" t="s">
        <v>65</v>
      </c>
      <c r="E218" s="126"/>
      <c r="F218" s="127"/>
      <c r="G218" s="126"/>
      <c r="H218" s="127"/>
      <c r="I218" s="128">
        <v>5000</v>
      </c>
      <c r="J218" s="128"/>
      <c r="K218" s="96"/>
    </row>
    <row r="219" spans="1:11" x14ac:dyDescent="0.2">
      <c r="A219" s="85" t="s">
        <v>39</v>
      </c>
      <c r="B219" s="117" t="s">
        <v>826</v>
      </c>
      <c r="C219" s="118" t="s">
        <v>892</v>
      </c>
      <c r="D219" s="119" t="s">
        <v>893</v>
      </c>
      <c r="E219" s="120">
        <v>42500</v>
      </c>
      <c r="F219" s="121">
        <v>366.68</v>
      </c>
      <c r="G219" s="120">
        <v>0</v>
      </c>
      <c r="H219" s="121">
        <v>1457.5</v>
      </c>
      <c r="I219" s="122">
        <v>1000</v>
      </c>
      <c r="J219" s="122">
        <f>E219-(F219+H219+I219)</f>
        <v>39675.82</v>
      </c>
      <c r="K219" s="96"/>
    </row>
    <row r="220" spans="1:11" x14ac:dyDescent="0.2">
      <c r="A220" s="85" t="s">
        <v>39</v>
      </c>
      <c r="B220" s="123"/>
      <c r="C220" s="124"/>
      <c r="D220" s="125" t="s">
        <v>65</v>
      </c>
      <c r="E220" s="126"/>
      <c r="F220" s="127"/>
      <c r="G220" s="126"/>
      <c r="H220" s="127"/>
      <c r="I220" s="128">
        <v>1000</v>
      </c>
      <c r="J220" s="128"/>
      <c r="K220" s="96"/>
    </row>
    <row r="221" spans="1:11" x14ac:dyDescent="0.2">
      <c r="A221" s="85" t="s">
        <v>39</v>
      </c>
      <c r="B221" s="117" t="s">
        <v>826</v>
      </c>
      <c r="C221" s="118" t="s">
        <v>894</v>
      </c>
      <c r="D221" s="119" t="s">
        <v>895</v>
      </c>
      <c r="E221" s="120">
        <v>124000</v>
      </c>
      <c r="F221" s="121">
        <v>19281.43</v>
      </c>
      <c r="G221" s="120">
        <v>0</v>
      </c>
      <c r="H221" s="121">
        <v>104391.8</v>
      </c>
      <c r="I221" s="122">
        <v>35500</v>
      </c>
      <c r="J221" s="122">
        <f>E221-(F221+H221+I221)</f>
        <v>-35173.23000000001</v>
      </c>
      <c r="K221" s="96"/>
    </row>
    <row r="222" spans="1:11" x14ac:dyDescent="0.2">
      <c r="A222" s="85" t="s">
        <v>39</v>
      </c>
      <c r="B222" s="123"/>
      <c r="C222" s="124"/>
      <c r="D222" s="125" t="s">
        <v>65</v>
      </c>
      <c r="E222" s="126"/>
      <c r="F222" s="127"/>
      <c r="G222" s="126"/>
      <c r="H222" s="127"/>
      <c r="I222" s="128">
        <v>35500</v>
      </c>
      <c r="J222" s="128"/>
      <c r="K222" s="96"/>
    </row>
    <row r="223" spans="1:11" x14ac:dyDescent="0.2">
      <c r="A223" s="85" t="s">
        <v>39</v>
      </c>
      <c r="B223" s="117" t="s">
        <v>826</v>
      </c>
      <c r="C223" s="118" t="s">
        <v>896</v>
      </c>
      <c r="D223" s="119" t="s">
        <v>897</v>
      </c>
      <c r="E223" s="120">
        <v>68500</v>
      </c>
      <c r="F223" s="121">
        <v>105.8</v>
      </c>
      <c r="G223" s="120">
        <v>0</v>
      </c>
      <c r="H223" s="121">
        <v>2000</v>
      </c>
      <c r="I223" s="122">
        <v>2000</v>
      </c>
      <c r="J223" s="122">
        <f>E223-(F223+H223+I223)</f>
        <v>64394.2</v>
      </c>
      <c r="K223" s="96"/>
    </row>
    <row r="224" spans="1:11" x14ac:dyDescent="0.2">
      <c r="A224" s="85" t="s">
        <v>39</v>
      </c>
      <c r="B224" s="123"/>
      <c r="C224" s="124"/>
      <c r="D224" s="125" t="s">
        <v>65</v>
      </c>
      <c r="E224" s="126"/>
      <c r="F224" s="127"/>
      <c r="G224" s="126"/>
      <c r="H224" s="127"/>
      <c r="I224" s="128">
        <v>2000</v>
      </c>
      <c r="J224" s="128"/>
      <c r="K224" s="96"/>
    </row>
    <row r="225" spans="1:11" x14ac:dyDescent="0.2">
      <c r="A225" s="85" t="s">
        <v>39</v>
      </c>
      <c r="B225" s="117" t="s">
        <v>826</v>
      </c>
      <c r="C225" s="118" t="s">
        <v>898</v>
      </c>
      <c r="D225" s="119" t="s">
        <v>899</v>
      </c>
      <c r="E225" s="120">
        <v>40000</v>
      </c>
      <c r="F225" s="121">
        <v>838.71</v>
      </c>
      <c r="G225" s="120">
        <v>0</v>
      </c>
      <c r="H225" s="121">
        <v>300</v>
      </c>
      <c r="I225" s="122">
        <v>200</v>
      </c>
      <c r="J225" s="122">
        <f>E225-(F225+H225+I225)</f>
        <v>38661.29</v>
      </c>
      <c r="K225" s="96"/>
    </row>
    <row r="226" spans="1:11" x14ac:dyDescent="0.2">
      <c r="A226" s="85" t="s">
        <v>39</v>
      </c>
      <c r="B226" s="123"/>
      <c r="C226" s="124"/>
      <c r="D226" s="125" t="s">
        <v>65</v>
      </c>
      <c r="E226" s="126"/>
      <c r="F226" s="127"/>
      <c r="G226" s="126"/>
      <c r="H226" s="127"/>
      <c r="I226" s="128">
        <v>200</v>
      </c>
      <c r="J226" s="128"/>
      <c r="K226" s="96"/>
    </row>
    <row r="227" spans="1:11" x14ac:dyDescent="0.2">
      <c r="A227" s="85" t="s">
        <v>39</v>
      </c>
      <c r="B227" s="117" t="s">
        <v>826</v>
      </c>
      <c r="C227" s="118" t="s">
        <v>900</v>
      </c>
      <c r="D227" s="119" t="s">
        <v>901</v>
      </c>
      <c r="E227" s="120">
        <v>108000</v>
      </c>
      <c r="F227" s="121">
        <v>2408.58</v>
      </c>
      <c r="G227" s="120">
        <v>0</v>
      </c>
      <c r="H227" s="121">
        <v>0</v>
      </c>
      <c r="I227" s="122">
        <v>4000</v>
      </c>
      <c r="J227" s="122">
        <f>E227-(F227+H227+I227)</f>
        <v>101591.42</v>
      </c>
      <c r="K227" s="96"/>
    </row>
    <row r="228" spans="1:11" x14ac:dyDescent="0.2">
      <c r="A228" s="85" t="s">
        <v>39</v>
      </c>
      <c r="B228" s="123"/>
      <c r="C228" s="124"/>
      <c r="D228" s="125" t="s">
        <v>65</v>
      </c>
      <c r="E228" s="126"/>
      <c r="F228" s="127"/>
      <c r="G228" s="126"/>
      <c r="H228" s="127"/>
      <c r="I228" s="128">
        <v>4000</v>
      </c>
      <c r="J228" s="128"/>
      <c r="K228" s="96"/>
    </row>
    <row r="229" spans="1:11" x14ac:dyDescent="0.2">
      <c r="A229" s="85" t="s">
        <v>39</v>
      </c>
      <c r="B229" s="117" t="s">
        <v>826</v>
      </c>
      <c r="C229" s="118" t="s">
        <v>902</v>
      </c>
      <c r="D229" s="119" t="s">
        <v>903</v>
      </c>
      <c r="E229" s="120">
        <v>50000</v>
      </c>
      <c r="F229" s="121">
        <v>2301.7199999999998</v>
      </c>
      <c r="G229" s="120">
        <v>0</v>
      </c>
      <c r="H229" s="121">
        <v>600</v>
      </c>
      <c r="I229" s="122">
        <v>2000</v>
      </c>
      <c r="J229" s="122">
        <f>E229-(F229+H229+I229)</f>
        <v>45098.28</v>
      </c>
      <c r="K229" s="96"/>
    </row>
    <row r="230" spans="1:11" x14ac:dyDescent="0.2">
      <c r="A230" s="85" t="s">
        <v>39</v>
      </c>
      <c r="B230" s="123"/>
      <c r="C230" s="124"/>
      <c r="D230" s="125" t="s">
        <v>65</v>
      </c>
      <c r="E230" s="126"/>
      <c r="F230" s="127"/>
      <c r="G230" s="126"/>
      <c r="H230" s="127"/>
      <c r="I230" s="128">
        <v>2000</v>
      </c>
      <c r="J230" s="128"/>
      <c r="K230" s="96"/>
    </row>
    <row r="231" spans="1:11" x14ac:dyDescent="0.2">
      <c r="A231" s="85" t="s">
        <v>39</v>
      </c>
      <c r="B231" s="117" t="s">
        <v>826</v>
      </c>
      <c r="C231" s="118" t="s">
        <v>904</v>
      </c>
      <c r="D231" s="119" t="s">
        <v>905</v>
      </c>
      <c r="E231" s="120">
        <v>10000</v>
      </c>
      <c r="F231" s="121">
        <v>703.45</v>
      </c>
      <c r="G231" s="120">
        <v>0</v>
      </c>
      <c r="H231" s="121">
        <v>113.6</v>
      </c>
      <c r="I231" s="122">
        <v>6000</v>
      </c>
      <c r="J231" s="122">
        <f>E231-(F231+H231+I231)</f>
        <v>3182.95</v>
      </c>
      <c r="K231" s="96"/>
    </row>
    <row r="232" spans="1:11" x14ac:dyDescent="0.2">
      <c r="A232" s="85" t="s">
        <v>39</v>
      </c>
      <c r="B232" s="123"/>
      <c r="C232" s="124"/>
      <c r="D232" s="125" t="s">
        <v>65</v>
      </c>
      <c r="E232" s="126"/>
      <c r="F232" s="127"/>
      <c r="G232" s="126"/>
      <c r="H232" s="127"/>
      <c r="I232" s="128">
        <v>6000</v>
      </c>
      <c r="J232" s="128"/>
      <c r="K232" s="96"/>
    </row>
    <row r="233" spans="1:11" x14ac:dyDescent="0.2">
      <c r="A233" s="85" t="s">
        <v>39</v>
      </c>
      <c r="B233" s="117" t="s">
        <v>826</v>
      </c>
      <c r="C233" s="118" t="s">
        <v>906</v>
      </c>
      <c r="D233" s="119" t="s">
        <v>907</v>
      </c>
      <c r="E233" s="120">
        <v>27000</v>
      </c>
      <c r="F233" s="121">
        <v>1280.18</v>
      </c>
      <c r="G233" s="120">
        <v>0</v>
      </c>
      <c r="H233" s="121">
        <v>500</v>
      </c>
      <c r="I233" s="122">
        <v>10000</v>
      </c>
      <c r="J233" s="122">
        <f>E233-(F233+H233+I233)</f>
        <v>15219.82</v>
      </c>
      <c r="K233" s="96"/>
    </row>
    <row r="234" spans="1:11" x14ac:dyDescent="0.2">
      <c r="A234" s="85" t="s">
        <v>39</v>
      </c>
      <c r="B234" s="123"/>
      <c r="C234" s="124"/>
      <c r="D234" s="125" t="s">
        <v>65</v>
      </c>
      <c r="E234" s="126"/>
      <c r="F234" s="127"/>
      <c r="G234" s="126"/>
      <c r="H234" s="127"/>
      <c r="I234" s="128">
        <v>10000</v>
      </c>
      <c r="J234" s="128"/>
      <c r="K234" s="96"/>
    </row>
    <row r="235" spans="1:11" x14ac:dyDescent="0.2">
      <c r="A235" s="85" t="s">
        <v>39</v>
      </c>
      <c r="B235" s="117" t="s">
        <v>826</v>
      </c>
      <c r="C235" s="118" t="s">
        <v>908</v>
      </c>
      <c r="D235" s="119" t="s">
        <v>909</v>
      </c>
      <c r="E235" s="120">
        <v>12500</v>
      </c>
      <c r="F235" s="121">
        <v>105.88</v>
      </c>
      <c r="G235" s="120">
        <v>0</v>
      </c>
      <c r="H235" s="121">
        <v>800</v>
      </c>
      <c r="I235" s="122">
        <v>500</v>
      </c>
      <c r="J235" s="122">
        <f>E235-(F235+H235+I235)</f>
        <v>11094.119999999999</v>
      </c>
      <c r="K235" s="96"/>
    </row>
    <row r="236" spans="1:11" x14ac:dyDescent="0.2">
      <c r="A236" s="85" t="s">
        <v>39</v>
      </c>
      <c r="B236" s="123"/>
      <c r="C236" s="124"/>
      <c r="D236" s="125" t="s">
        <v>65</v>
      </c>
      <c r="E236" s="126"/>
      <c r="F236" s="127"/>
      <c r="G236" s="126"/>
      <c r="H236" s="127"/>
      <c r="I236" s="128">
        <v>500</v>
      </c>
      <c r="J236" s="128"/>
      <c r="K236" s="96"/>
    </row>
    <row r="237" spans="1:11" x14ac:dyDescent="0.2">
      <c r="A237" s="85" t="s">
        <v>39</v>
      </c>
      <c r="B237" s="117" t="s">
        <v>826</v>
      </c>
      <c r="C237" s="118" t="s">
        <v>910</v>
      </c>
      <c r="D237" s="119" t="s">
        <v>911</v>
      </c>
      <c r="E237" s="120">
        <v>12400</v>
      </c>
      <c r="F237" s="121">
        <v>1317.69</v>
      </c>
      <c r="G237" s="120">
        <v>0</v>
      </c>
      <c r="H237" s="121">
        <v>1196</v>
      </c>
      <c r="I237" s="122">
        <v>500</v>
      </c>
      <c r="J237" s="122">
        <f>E237-(F237+H237+I237)</f>
        <v>9386.31</v>
      </c>
      <c r="K237" s="96"/>
    </row>
    <row r="238" spans="1:11" x14ac:dyDescent="0.2">
      <c r="A238" s="85" t="s">
        <v>39</v>
      </c>
      <c r="B238" s="123"/>
      <c r="C238" s="124"/>
      <c r="D238" s="125" t="s">
        <v>65</v>
      </c>
      <c r="E238" s="126"/>
      <c r="F238" s="127"/>
      <c r="G238" s="126"/>
      <c r="H238" s="127"/>
      <c r="I238" s="128">
        <v>500</v>
      </c>
      <c r="J238" s="128"/>
      <c r="K238" s="96"/>
    </row>
    <row r="239" spans="1:11" x14ac:dyDescent="0.2">
      <c r="A239" s="85" t="s">
        <v>39</v>
      </c>
      <c r="B239" s="117" t="s">
        <v>826</v>
      </c>
      <c r="C239" s="118" t="s">
        <v>912</v>
      </c>
      <c r="D239" s="119" t="s">
        <v>913</v>
      </c>
      <c r="E239" s="120">
        <v>70300</v>
      </c>
      <c r="F239" s="121">
        <v>40409.54</v>
      </c>
      <c r="G239" s="120">
        <v>0</v>
      </c>
      <c r="H239" s="121">
        <v>649.5</v>
      </c>
      <c r="I239" s="122">
        <v>5000</v>
      </c>
      <c r="J239" s="122">
        <f>E239-(F239+H239+I239)</f>
        <v>24240.959999999999</v>
      </c>
      <c r="K239" s="96"/>
    </row>
    <row r="240" spans="1:11" x14ac:dyDescent="0.2">
      <c r="A240" s="85" t="s">
        <v>39</v>
      </c>
      <c r="B240" s="123"/>
      <c r="C240" s="124"/>
      <c r="D240" s="125" t="s">
        <v>65</v>
      </c>
      <c r="E240" s="126"/>
      <c r="F240" s="127"/>
      <c r="G240" s="126"/>
      <c r="H240" s="127"/>
      <c r="I240" s="128">
        <v>5000</v>
      </c>
      <c r="J240" s="128"/>
      <c r="K240" s="96"/>
    </row>
    <row r="241" spans="1:11" x14ac:dyDescent="0.2">
      <c r="A241" s="85" t="s">
        <v>39</v>
      </c>
      <c r="B241" s="117" t="s">
        <v>826</v>
      </c>
      <c r="C241" s="118" t="s">
        <v>914</v>
      </c>
      <c r="D241" s="119" t="s">
        <v>915</v>
      </c>
      <c r="E241" s="120">
        <v>300000</v>
      </c>
      <c r="F241" s="121">
        <v>168088.88</v>
      </c>
      <c r="G241" s="120">
        <v>0</v>
      </c>
      <c r="H241" s="121">
        <v>33271.699999999997</v>
      </c>
      <c r="I241" s="122">
        <v>40000</v>
      </c>
      <c r="J241" s="122">
        <f>E241-(F241+H241+I241)</f>
        <v>58639.419999999984</v>
      </c>
      <c r="K241" s="96"/>
    </row>
    <row r="242" spans="1:11" x14ac:dyDescent="0.2">
      <c r="A242" s="85" t="s">
        <v>39</v>
      </c>
      <c r="B242" s="123"/>
      <c r="C242" s="124"/>
      <c r="D242" s="125" t="s">
        <v>65</v>
      </c>
      <c r="E242" s="126"/>
      <c r="F242" s="127"/>
      <c r="G242" s="126"/>
      <c r="H242" s="127"/>
      <c r="I242" s="128">
        <v>40000</v>
      </c>
      <c r="J242" s="128"/>
      <c r="K242" s="96"/>
    </row>
    <row r="243" spans="1:11" x14ac:dyDescent="0.2">
      <c r="A243" s="85" t="s">
        <v>39</v>
      </c>
      <c r="B243" s="117" t="s">
        <v>826</v>
      </c>
      <c r="C243" s="118" t="s">
        <v>916</v>
      </c>
      <c r="D243" s="119" t="s">
        <v>917</v>
      </c>
      <c r="E243" s="120">
        <v>24500</v>
      </c>
      <c r="F243" s="121">
        <v>2469.86</v>
      </c>
      <c r="G243" s="120">
        <v>0</v>
      </c>
      <c r="H243" s="121">
        <v>280.60000000000002</v>
      </c>
      <c r="I243" s="122">
        <v>2000</v>
      </c>
      <c r="J243" s="122">
        <f>E243-(F243+H243+I243)</f>
        <v>19749.54</v>
      </c>
      <c r="K243" s="96"/>
    </row>
    <row r="244" spans="1:11" x14ac:dyDescent="0.2">
      <c r="A244" s="85" t="s">
        <v>39</v>
      </c>
      <c r="B244" s="123"/>
      <c r="C244" s="124"/>
      <c r="D244" s="125" t="s">
        <v>65</v>
      </c>
      <c r="E244" s="126"/>
      <c r="F244" s="127"/>
      <c r="G244" s="126"/>
      <c r="H244" s="127"/>
      <c r="I244" s="128">
        <v>2000</v>
      </c>
      <c r="J244" s="128"/>
      <c r="K244" s="96"/>
    </row>
    <row r="245" spans="1:11" x14ac:dyDescent="0.2">
      <c r="A245" s="85" t="s">
        <v>39</v>
      </c>
      <c r="B245" s="117" t="s">
        <v>826</v>
      </c>
      <c r="C245" s="118" t="s">
        <v>918</v>
      </c>
      <c r="D245" s="119" t="s">
        <v>919</v>
      </c>
      <c r="E245" s="120">
        <v>5000</v>
      </c>
      <c r="F245" s="121">
        <v>116.16</v>
      </c>
      <c r="G245" s="120">
        <v>0</v>
      </c>
      <c r="H245" s="121">
        <v>0</v>
      </c>
      <c r="I245" s="122">
        <v>4000</v>
      </c>
      <c r="J245" s="122">
        <f>E245-(F245+H245+I245)</f>
        <v>883.84000000000015</v>
      </c>
      <c r="K245" s="96"/>
    </row>
    <row r="246" spans="1:11" x14ac:dyDescent="0.2">
      <c r="A246" s="85" t="s">
        <v>39</v>
      </c>
      <c r="B246" s="123"/>
      <c r="C246" s="124"/>
      <c r="D246" s="125" t="s">
        <v>65</v>
      </c>
      <c r="E246" s="126"/>
      <c r="F246" s="127"/>
      <c r="G246" s="126"/>
      <c r="H246" s="127"/>
      <c r="I246" s="128">
        <v>4000</v>
      </c>
      <c r="J246" s="128"/>
      <c r="K246" s="96"/>
    </row>
    <row r="247" spans="1:11" x14ac:dyDescent="0.2">
      <c r="A247" s="85" t="s">
        <v>39</v>
      </c>
      <c r="B247" s="117" t="s">
        <v>826</v>
      </c>
      <c r="C247" s="118" t="s">
        <v>920</v>
      </c>
      <c r="D247" s="119" t="s">
        <v>921</v>
      </c>
      <c r="E247" s="120">
        <v>31750</v>
      </c>
      <c r="F247" s="121">
        <v>0</v>
      </c>
      <c r="G247" s="120">
        <v>0</v>
      </c>
      <c r="H247" s="121">
        <v>500</v>
      </c>
      <c r="I247" s="122">
        <v>1500</v>
      </c>
      <c r="J247" s="122">
        <f>E247-(F247+H247+I247)</f>
        <v>29750</v>
      </c>
      <c r="K247" s="96"/>
    </row>
    <row r="248" spans="1:11" x14ac:dyDescent="0.2">
      <c r="A248" s="85" t="s">
        <v>39</v>
      </c>
      <c r="B248" s="123"/>
      <c r="C248" s="124"/>
      <c r="D248" s="125" t="s">
        <v>65</v>
      </c>
      <c r="E248" s="126"/>
      <c r="F248" s="127"/>
      <c r="G248" s="126"/>
      <c r="H248" s="127"/>
      <c r="I248" s="128">
        <v>1500</v>
      </c>
      <c r="J248" s="128"/>
      <c r="K248" s="96"/>
    </row>
    <row r="249" spans="1:11" x14ac:dyDescent="0.2">
      <c r="A249" s="85" t="s">
        <v>39</v>
      </c>
      <c r="B249" s="117" t="s">
        <v>826</v>
      </c>
      <c r="C249" s="118" t="s">
        <v>922</v>
      </c>
      <c r="D249" s="119" t="s">
        <v>923</v>
      </c>
      <c r="E249" s="120">
        <v>16000</v>
      </c>
      <c r="F249" s="121">
        <v>143.38999999999999</v>
      </c>
      <c r="G249" s="120">
        <v>0</v>
      </c>
      <c r="H249" s="121">
        <v>403.8</v>
      </c>
      <c r="I249" s="122">
        <v>15000</v>
      </c>
      <c r="J249" s="122">
        <f>E249-(F249+H249+I249)</f>
        <v>452.80999999999949</v>
      </c>
      <c r="K249" s="96"/>
    </row>
    <row r="250" spans="1:11" x14ac:dyDescent="0.2">
      <c r="A250" s="85" t="s">
        <v>39</v>
      </c>
      <c r="B250" s="123"/>
      <c r="C250" s="124"/>
      <c r="D250" s="125" t="s">
        <v>65</v>
      </c>
      <c r="E250" s="126"/>
      <c r="F250" s="127"/>
      <c r="G250" s="126"/>
      <c r="H250" s="127"/>
      <c r="I250" s="128">
        <v>15000</v>
      </c>
      <c r="J250" s="128"/>
      <c r="K250" s="96"/>
    </row>
    <row r="251" spans="1:11" x14ac:dyDescent="0.2">
      <c r="A251" s="85" t="s">
        <v>39</v>
      </c>
      <c r="B251" s="117" t="s">
        <v>826</v>
      </c>
      <c r="C251" s="118" t="s">
        <v>924</v>
      </c>
      <c r="D251" s="119" t="s">
        <v>925</v>
      </c>
      <c r="E251" s="120">
        <v>56500</v>
      </c>
      <c r="F251" s="121">
        <v>3105.1</v>
      </c>
      <c r="G251" s="120">
        <v>0</v>
      </c>
      <c r="H251" s="121">
        <v>4999.8</v>
      </c>
      <c r="I251" s="122">
        <v>33000</v>
      </c>
      <c r="J251" s="122">
        <f>E251-(F251+H251+I251)</f>
        <v>15395.099999999999</v>
      </c>
      <c r="K251" s="96"/>
    </row>
    <row r="252" spans="1:11" x14ac:dyDescent="0.2">
      <c r="A252" s="85" t="s">
        <v>39</v>
      </c>
      <c r="B252" s="123"/>
      <c r="C252" s="124"/>
      <c r="D252" s="125" t="s">
        <v>65</v>
      </c>
      <c r="E252" s="126"/>
      <c r="F252" s="127"/>
      <c r="G252" s="126"/>
      <c r="H252" s="127"/>
      <c r="I252" s="128">
        <v>33000</v>
      </c>
      <c r="J252" s="128"/>
      <c r="K252" s="96"/>
    </row>
    <row r="253" spans="1:11" x14ac:dyDescent="0.2">
      <c r="A253" s="85" t="s">
        <v>39</v>
      </c>
      <c r="B253" s="117" t="s">
        <v>826</v>
      </c>
      <c r="C253" s="118" t="s">
        <v>926</v>
      </c>
      <c r="D253" s="119" t="s">
        <v>927</v>
      </c>
      <c r="E253" s="120">
        <v>100000</v>
      </c>
      <c r="F253" s="121">
        <v>21072.41</v>
      </c>
      <c r="G253" s="120">
        <v>0</v>
      </c>
      <c r="H253" s="121">
        <v>2195.6</v>
      </c>
      <c r="I253" s="122">
        <v>4000</v>
      </c>
      <c r="J253" s="122">
        <f>E253-(F253+H253+I253)</f>
        <v>72731.990000000005</v>
      </c>
      <c r="K253" s="96"/>
    </row>
    <row r="254" spans="1:11" x14ac:dyDescent="0.2">
      <c r="A254" s="85" t="s">
        <v>39</v>
      </c>
      <c r="B254" s="123"/>
      <c r="C254" s="124"/>
      <c r="D254" s="125" t="s">
        <v>65</v>
      </c>
      <c r="E254" s="126"/>
      <c r="F254" s="127"/>
      <c r="G254" s="126"/>
      <c r="H254" s="127"/>
      <c r="I254" s="128">
        <v>4000</v>
      </c>
      <c r="J254" s="128"/>
      <c r="K254" s="96"/>
    </row>
    <row r="255" spans="1:11" x14ac:dyDescent="0.2">
      <c r="A255" s="85" t="s">
        <v>39</v>
      </c>
      <c r="B255" s="117" t="s">
        <v>826</v>
      </c>
      <c r="C255" s="118" t="s">
        <v>928</v>
      </c>
      <c r="D255" s="119" t="s">
        <v>929</v>
      </c>
      <c r="E255" s="120">
        <v>300000</v>
      </c>
      <c r="F255" s="121">
        <v>3961.09</v>
      </c>
      <c r="G255" s="120">
        <v>0</v>
      </c>
      <c r="H255" s="121">
        <v>4200.1000000000004</v>
      </c>
      <c r="I255" s="122">
        <v>1000</v>
      </c>
      <c r="J255" s="122">
        <f>E255-(F255+H255+I255)</f>
        <v>290838.81</v>
      </c>
      <c r="K255" s="96"/>
    </row>
    <row r="256" spans="1:11" x14ac:dyDescent="0.2">
      <c r="A256" s="85" t="s">
        <v>39</v>
      </c>
      <c r="B256" s="123"/>
      <c r="C256" s="124"/>
      <c r="D256" s="125" t="s">
        <v>65</v>
      </c>
      <c r="E256" s="126"/>
      <c r="F256" s="127"/>
      <c r="G256" s="126"/>
      <c r="H256" s="127"/>
      <c r="I256" s="128">
        <v>1000</v>
      </c>
      <c r="J256" s="128"/>
      <c r="K256" s="96"/>
    </row>
    <row r="257" spans="1:11" x14ac:dyDescent="0.2">
      <c r="A257" s="85" t="s">
        <v>39</v>
      </c>
      <c r="B257" s="117" t="s">
        <v>826</v>
      </c>
      <c r="C257" s="118" t="s">
        <v>930</v>
      </c>
      <c r="D257" s="119" t="s">
        <v>931</v>
      </c>
      <c r="E257" s="120">
        <v>200000</v>
      </c>
      <c r="F257" s="121">
        <v>2074.06</v>
      </c>
      <c r="G257" s="120">
        <v>0</v>
      </c>
      <c r="H257" s="121">
        <v>1999.9</v>
      </c>
      <c r="I257" s="122">
        <v>8000</v>
      </c>
      <c r="J257" s="122">
        <f>E257-(F257+H257+I257)</f>
        <v>187926.04</v>
      </c>
      <c r="K257" s="96"/>
    </row>
    <row r="258" spans="1:11" x14ac:dyDescent="0.2">
      <c r="A258" s="85" t="s">
        <v>39</v>
      </c>
      <c r="B258" s="123"/>
      <c r="C258" s="124"/>
      <c r="D258" s="125" t="s">
        <v>65</v>
      </c>
      <c r="E258" s="126"/>
      <c r="F258" s="127"/>
      <c r="G258" s="126"/>
      <c r="H258" s="127"/>
      <c r="I258" s="128">
        <v>8000</v>
      </c>
      <c r="J258" s="128"/>
      <c r="K258" s="96"/>
    </row>
    <row r="259" spans="1:11" x14ac:dyDescent="0.2">
      <c r="A259" s="85" t="s">
        <v>39</v>
      </c>
      <c r="B259" s="117" t="s">
        <v>826</v>
      </c>
      <c r="C259" s="118" t="s">
        <v>932</v>
      </c>
      <c r="D259" s="119" t="s">
        <v>933</v>
      </c>
      <c r="E259" s="120">
        <v>200000</v>
      </c>
      <c r="F259" s="121">
        <v>15120.27</v>
      </c>
      <c r="G259" s="120">
        <v>0</v>
      </c>
      <c r="H259" s="121">
        <v>9409.6</v>
      </c>
      <c r="I259" s="122">
        <v>20000</v>
      </c>
      <c r="J259" s="122">
        <f>E259-(F259+H259+I259)</f>
        <v>155470.13</v>
      </c>
      <c r="K259" s="96"/>
    </row>
    <row r="260" spans="1:11" x14ac:dyDescent="0.2">
      <c r="A260" s="85" t="s">
        <v>39</v>
      </c>
      <c r="B260" s="123"/>
      <c r="C260" s="124"/>
      <c r="D260" s="125" t="s">
        <v>65</v>
      </c>
      <c r="E260" s="126"/>
      <c r="F260" s="127"/>
      <c r="G260" s="126"/>
      <c r="H260" s="127"/>
      <c r="I260" s="128">
        <v>20000</v>
      </c>
      <c r="J260" s="128"/>
      <c r="K260" s="96"/>
    </row>
    <row r="261" spans="1:11" x14ac:dyDescent="0.2">
      <c r="A261" s="85" t="s">
        <v>39</v>
      </c>
      <c r="B261" s="117" t="s">
        <v>826</v>
      </c>
      <c r="C261" s="118" t="s">
        <v>934</v>
      </c>
      <c r="D261" s="119" t="s">
        <v>935</v>
      </c>
      <c r="E261" s="120">
        <v>26000</v>
      </c>
      <c r="F261" s="121">
        <v>1006.72</v>
      </c>
      <c r="G261" s="120">
        <v>0</v>
      </c>
      <c r="H261" s="121">
        <v>0.7</v>
      </c>
      <c r="I261" s="122">
        <v>550</v>
      </c>
      <c r="J261" s="122">
        <f>E261-(F261+H261+I261)</f>
        <v>24442.58</v>
      </c>
      <c r="K261" s="96"/>
    </row>
    <row r="262" spans="1:11" x14ac:dyDescent="0.2">
      <c r="A262" s="85" t="s">
        <v>39</v>
      </c>
      <c r="B262" s="123"/>
      <c r="C262" s="124"/>
      <c r="D262" s="125" t="s">
        <v>65</v>
      </c>
      <c r="E262" s="126"/>
      <c r="F262" s="127"/>
      <c r="G262" s="126"/>
      <c r="H262" s="127"/>
      <c r="I262" s="128">
        <v>550</v>
      </c>
      <c r="J262" s="128"/>
      <c r="K262" s="96"/>
    </row>
    <row r="263" spans="1:11" x14ac:dyDescent="0.2">
      <c r="A263" s="85" t="s">
        <v>39</v>
      </c>
      <c r="B263" s="117" t="s">
        <v>826</v>
      </c>
      <c r="C263" s="118" t="s">
        <v>936</v>
      </c>
      <c r="D263" s="119" t="s">
        <v>937</v>
      </c>
      <c r="E263" s="120">
        <v>15000</v>
      </c>
      <c r="F263" s="121">
        <v>295.24</v>
      </c>
      <c r="G263" s="120">
        <v>0</v>
      </c>
      <c r="H263" s="121">
        <v>800</v>
      </c>
      <c r="I263" s="122">
        <v>500</v>
      </c>
      <c r="J263" s="122">
        <f>E263-(F263+H263+I263)</f>
        <v>13404.76</v>
      </c>
      <c r="K263" s="96"/>
    </row>
    <row r="264" spans="1:11" x14ac:dyDescent="0.2">
      <c r="A264" s="85" t="s">
        <v>39</v>
      </c>
      <c r="B264" s="123"/>
      <c r="C264" s="124"/>
      <c r="D264" s="125" t="s">
        <v>65</v>
      </c>
      <c r="E264" s="126"/>
      <c r="F264" s="127"/>
      <c r="G264" s="126"/>
      <c r="H264" s="127"/>
      <c r="I264" s="128">
        <v>500</v>
      </c>
      <c r="J264" s="128"/>
      <c r="K264" s="96"/>
    </row>
    <row r="265" spans="1:11" x14ac:dyDescent="0.2">
      <c r="A265" s="85" t="s">
        <v>39</v>
      </c>
      <c r="B265" s="117" t="s">
        <v>826</v>
      </c>
      <c r="C265" s="118" t="s">
        <v>938</v>
      </c>
      <c r="D265" s="119" t="s">
        <v>939</v>
      </c>
      <c r="E265" s="120">
        <v>115650</v>
      </c>
      <c r="F265" s="121">
        <v>108847.76</v>
      </c>
      <c r="G265" s="120">
        <v>0</v>
      </c>
      <c r="H265" s="121">
        <v>6791.4</v>
      </c>
      <c r="I265" s="122">
        <v>50</v>
      </c>
      <c r="J265" s="122">
        <f>E265-(F265+H265+I265)</f>
        <v>-39.159999999988941</v>
      </c>
      <c r="K265" s="96"/>
    </row>
    <row r="266" spans="1:11" x14ac:dyDescent="0.2">
      <c r="A266" s="85" t="s">
        <v>39</v>
      </c>
      <c r="B266" s="123"/>
      <c r="C266" s="124"/>
      <c r="D266" s="125" t="s">
        <v>65</v>
      </c>
      <c r="E266" s="126"/>
      <c r="F266" s="127"/>
      <c r="G266" s="126"/>
      <c r="H266" s="127"/>
      <c r="I266" s="128">
        <v>50</v>
      </c>
      <c r="J266" s="128"/>
      <c r="K266" s="96"/>
    </row>
    <row r="267" spans="1:11" x14ac:dyDescent="0.2">
      <c r="A267" s="85" t="s">
        <v>39</v>
      </c>
      <c r="B267" s="117" t="s">
        <v>826</v>
      </c>
      <c r="C267" s="118" t="s">
        <v>940</v>
      </c>
      <c r="D267" s="119" t="s">
        <v>941</v>
      </c>
      <c r="E267" s="120">
        <v>50000</v>
      </c>
      <c r="F267" s="121">
        <v>1299.06</v>
      </c>
      <c r="G267" s="120">
        <v>0</v>
      </c>
      <c r="H267" s="121">
        <v>2796.8</v>
      </c>
      <c r="I267" s="122">
        <v>2000</v>
      </c>
      <c r="J267" s="122">
        <f>E267-(F267+H267+I267)</f>
        <v>43904.14</v>
      </c>
      <c r="K267" s="96"/>
    </row>
    <row r="268" spans="1:11" x14ac:dyDescent="0.2">
      <c r="A268" s="85" t="s">
        <v>39</v>
      </c>
      <c r="B268" s="123"/>
      <c r="C268" s="124"/>
      <c r="D268" s="125" t="s">
        <v>65</v>
      </c>
      <c r="E268" s="126"/>
      <c r="F268" s="127"/>
      <c r="G268" s="126"/>
      <c r="H268" s="127"/>
      <c r="I268" s="128">
        <v>2000</v>
      </c>
      <c r="J268" s="128"/>
      <c r="K268" s="96"/>
    </row>
    <row r="269" spans="1:11" x14ac:dyDescent="0.2">
      <c r="A269" s="85" t="s">
        <v>39</v>
      </c>
      <c r="B269" s="117" t="s">
        <v>826</v>
      </c>
      <c r="C269" s="118" t="s">
        <v>942</v>
      </c>
      <c r="D269" s="119" t="s">
        <v>943</v>
      </c>
      <c r="E269" s="120">
        <v>386900</v>
      </c>
      <c r="F269" s="121">
        <v>2336.33</v>
      </c>
      <c r="G269" s="120">
        <v>0</v>
      </c>
      <c r="H269" s="121">
        <v>3819.8</v>
      </c>
      <c r="I269" s="122">
        <v>4000</v>
      </c>
      <c r="J269" s="122">
        <f>E269-(F269+H269+I269)</f>
        <v>376743.87</v>
      </c>
      <c r="K269" s="96"/>
    </row>
    <row r="270" spans="1:11" x14ac:dyDescent="0.2">
      <c r="A270" s="85" t="s">
        <v>39</v>
      </c>
      <c r="B270" s="123"/>
      <c r="C270" s="124"/>
      <c r="D270" s="125" t="s">
        <v>65</v>
      </c>
      <c r="E270" s="126"/>
      <c r="F270" s="127"/>
      <c r="G270" s="126"/>
      <c r="H270" s="127"/>
      <c r="I270" s="128">
        <v>4000</v>
      </c>
      <c r="J270" s="128"/>
      <c r="K270" s="96"/>
    </row>
    <row r="271" spans="1:11" x14ac:dyDescent="0.2">
      <c r="A271" s="85" t="s">
        <v>39</v>
      </c>
      <c r="B271" s="117" t="s">
        <v>826</v>
      </c>
      <c r="C271" s="118" t="s">
        <v>944</v>
      </c>
      <c r="D271" s="119" t="s">
        <v>945</v>
      </c>
      <c r="E271" s="120">
        <v>62800</v>
      </c>
      <c r="F271" s="121">
        <v>26082.47</v>
      </c>
      <c r="G271" s="120">
        <v>0</v>
      </c>
      <c r="H271" s="121">
        <v>15054.9</v>
      </c>
      <c r="I271" s="122">
        <v>1000</v>
      </c>
      <c r="J271" s="122">
        <f>E271-(F271+H271+I271)</f>
        <v>20662.629999999997</v>
      </c>
      <c r="K271" s="96"/>
    </row>
    <row r="272" spans="1:11" x14ac:dyDescent="0.2">
      <c r="A272" s="85" t="s">
        <v>39</v>
      </c>
      <c r="B272" s="123"/>
      <c r="C272" s="124"/>
      <c r="D272" s="125" t="s">
        <v>65</v>
      </c>
      <c r="E272" s="126"/>
      <c r="F272" s="127"/>
      <c r="G272" s="126"/>
      <c r="H272" s="127"/>
      <c r="I272" s="128">
        <v>1000</v>
      </c>
      <c r="J272" s="128"/>
      <c r="K272" s="96"/>
    </row>
    <row r="273" spans="1:11" x14ac:dyDescent="0.2">
      <c r="A273" s="85" t="s">
        <v>39</v>
      </c>
      <c r="B273" s="117" t="s">
        <v>826</v>
      </c>
      <c r="C273" s="118" t="s">
        <v>946</v>
      </c>
      <c r="D273" s="119" t="s">
        <v>947</v>
      </c>
      <c r="E273" s="120">
        <v>30000</v>
      </c>
      <c r="F273" s="121">
        <v>0</v>
      </c>
      <c r="G273" s="120">
        <v>0</v>
      </c>
      <c r="H273" s="121">
        <v>500</v>
      </c>
      <c r="I273" s="122">
        <v>1000</v>
      </c>
      <c r="J273" s="122">
        <f>E273-(F273+H273+I273)</f>
        <v>28500</v>
      </c>
      <c r="K273" s="96"/>
    </row>
    <row r="274" spans="1:11" x14ac:dyDescent="0.2">
      <c r="A274" s="85" t="s">
        <v>39</v>
      </c>
      <c r="B274" s="123"/>
      <c r="C274" s="124"/>
      <c r="D274" s="125" t="s">
        <v>65</v>
      </c>
      <c r="E274" s="126"/>
      <c r="F274" s="127"/>
      <c r="G274" s="126"/>
      <c r="H274" s="127"/>
      <c r="I274" s="128">
        <v>1000</v>
      </c>
      <c r="J274" s="128"/>
      <c r="K274" s="96"/>
    </row>
    <row r="275" spans="1:11" x14ac:dyDescent="0.2">
      <c r="A275" s="85" t="s">
        <v>39</v>
      </c>
      <c r="B275" s="117" t="s">
        <v>826</v>
      </c>
      <c r="C275" s="118" t="s">
        <v>948</v>
      </c>
      <c r="D275" s="119" t="s">
        <v>949</v>
      </c>
      <c r="E275" s="120">
        <v>53500</v>
      </c>
      <c r="F275" s="121">
        <v>563.07000000000005</v>
      </c>
      <c r="G275" s="120">
        <v>0</v>
      </c>
      <c r="H275" s="121">
        <v>45000</v>
      </c>
      <c r="I275" s="122">
        <v>1100</v>
      </c>
      <c r="J275" s="122">
        <f>E275-(F275+H275+I275)</f>
        <v>6836.93</v>
      </c>
      <c r="K275" s="96"/>
    </row>
    <row r="276" spans="1:11" x14ac:dyDescent="0.2">
      <c r="A276" s="85" t="s">
        <v>39</v>
      </c>
      <c r="B276" s="123"/>
      <c r="C276" s="124"/>
      <c r="D276" s="125" t="s">
        <v>65</v>
      </c>
      <c r="E276" s="126"/>
      <c r="F276" s="127"/>
      <c r="G276" s="126"/>
      <c r="H276" s="127"/>
      <c r="I276" s="128">
        <v>1100</v>
      </c>
      <c r="J276" s="128"/>
      <c r="K276" s="96"/>
    </row>
    <row r="277" spans="1:11" x14ac:dyDescent="0.2">
      <c r="A277" s="85" t="s">
        <v>39</v>
      </c>
      <c r="B277" s="117" t="s">
        <v>826</v>
      </c>
      <c r="C277" s="118" t="s">
        <v>950</v>
      </c>
      <c r="D277" s="119" t="s">
        <v>951</v>
      </c>
      <c r="E277" s="120">
        <v>37000</v>
      </c>
      <c r="F277" s="121">
        <v>784.69</v>
      </c>
      <c r="G277" s="120">
        <v>0</v>
      </c>
      <c r="H277" s="121">
        <v>815.6</v>
      </c>
      <c r="I277" s="122">
        <v>675</v>
      </c>
      <c r="J277" s="122">
        <f>E277-(F277+H277+I277)</f>
        <v>34724.71</v>
      </c>
      <c r="K277" s="96"/>
    </row>
    <row r="278" spans="1:11" x14ac:dyDescent="0.2">
      <c r="A278" s="85" t="s">
        <v>39</v>
      </c>
      <c r="B278" s="123"/>
      <c r="C278" s="124"/>
      <c r="D278" s="125" t="s">
        <v>65</v>
      </c>
      <c r="E278" s="126"/>
      <c r="F278" s="127"/>
      <c r="G278" s="126"/>
      <c r="H278" s="127"/>
      <c r="I278" s="128">
        <v>675</v>
      </c>
      <c r="J278" s="128"/>
      <c r="K278" s="96"/>
    </row>
    <row r="279" spans="1:11" x14ac:dyDescent="0.2">
      <c r="A279" s="85" t="s">
        <v>39</v>
      </c>
      <c r="B279" s="117" t="s">
        <v>826</v>
      </c>
      <c r="C279" s="118" t="s">
        <v>952</v>
      </c>
      <c r="D279" s="119" t="s">
        <v>953</v>
      </c>
      <c r="E279" s="120">
        <v>13400</v>
      </c>
      <c r="F279" s="121">
        <v>0</v>
      </c>
      <c r="G279" s="120">
        <v>0</v>
      </c>
      <c r="H279" s="121">
        <v>300</v>
      </c>
      <c r="I279" s="122">
        <v>300</v>
      </c>
      <c r="J279" s="122">
        <f>E279-(F279+H279+I279)</f>
        <v>12800</v>
      </c>
      <c r="K279" s="96"/>
    </row>
    <row r="280" spans="1:11" x14ac:dyDescent="0.2">
      <c r="A280" s="85" t="s">
        <v>39</v>
      </c>
      <c r="B280" s="123"/>
      <c r="C280" s="124"/>
      <c r="D280" s="125" t="s">
        <v>65</v>
      </c>
      <c r="E280" s="126"/>
      <c r="F280" s="127"/>
      <c r="G280" s="126"/>
      <c r="H280" s="127"/>
      <c r="I280" s="128">
        <v>300</v>
      </c>
      <c r="J280" s="128"/>
      <c r="K280" s="96"/>
    </row>
    <row r="281" spans="1:11" x14ac:dyDescent="0.2">
      <c r="A281" s="85" t="s">
        <v>39</v>
      </c>
      <c r="B281" s="117" t="s">
        <v>826</v>
      </c>
      <c r="C281" s="118" t="s">
        <v>954</v>
      </c>
      <c r="D281" s="119" t="s">
        <v>955</v>
      </c>
      <c r="E281" s="120">
        <v>7750</v>
      </c>
      <c r="F281" s="121">
        <v>168.73</v>
      </c>
      <c r="G281" s="120">
        <v>0</v>
      </c>
      <c r="H281" s="121">
        <v>331.2</v>
      </c>
      <c r="I281" s="122">
        <v>7650</v>
      </c>
      <c r="J281" s="122">
        <f>E281-(F281+H281+I281)</f>
        <v>-399.93000000000029</v>
      </c>
      <c r="K281" s="96"/>
    </row>
    <row r="282" spans="1:11" x14ac:dyDescent="0.2">
      <c r="A282" s="85" t="s">
        <v>39</v>
      </c>
      <c r="B282" s="123"/>
      <c r="C282" s="124"/>
      <c r="D282" s="125" t="s">
        <v>65</v>
      </c>
      <c r="E282" s="126"/>
      <c r="F282" s="127"/>
      <c r="G282" s="126"/>
      <c r="H282" s="127"/>
      <c r="I282" s="128">
        <v>7650</v>
      </c>
      <c r="J282" s="128"/>
      <c r="K282" s="96"/>
    </row>
    <row r="283" spans="1:11" x14ac:dyDescent="0.2">
      <c r="A283" s="85" t="s">
        <v>39</v>
      </c>
      <c r="B283" s="117" t="s">
        <v>826</v>
      </c>
      <c r="C283" s="118" t="s">
        <v>956</v>
      </c>
      <c r="D283" s="119" t="s">
        <v>957</v>
      </c>
      <c r="E283" s="120">
        <v>42000</v>
      </c>
      <c r="F283" s="121">
        <v>731.57</v>
      </c>
      <c r="G283" s="120">
        <v>0</v>
      </c>
      <c r="H283" s="121">
        <v>27058.400000000001</v>
      </c>
      <c r="I283" s="122">
        <v>5724</v>
      </c>
      <c r="J283" s="122">
        <f>E283-(F283+H283+I283)</f>
        <v>8486.0299999999988</v>
      </c>
      <c r="K283" s="96"/>
    </row>
    <row r="284" spans="1:11" x14ac:dyDescent="0.2">
      <c r="A284" s="85" t="s">
        <v>39</v>
      </c>
      <c r="B284" s="123"/>
      <c r="C284" s="124"/>
      <c r="D284" s="125" t="s">
        <v>65</v>
      </c>
      <c r="E284" s="126"/>
      <c r="F284" s="127"/>
      <c r="G284" s="126"/>
      <c r="H284" s="127"/>
      <c r="I284" s="128">
        <v>5724</v>
      </c>
      <c r="J284" s="128"/>
      <c r="K284" s="96"/>
    </row>
    <row r="285" spans="1:11" x14ac:dyDescent="0.2">
      <c r="A285" s="85" t="s">
        <v>39</v>
      </c>
      <c r="B285" s="117" t="s">
        <v>826</v>
      </c>
      <c r="C285" s="118" t="s">
        <v>958</v>
      </c>
      <c r="D285" s="119" t="s">
        <v>959</v>
      </c>
      <c r="E285" s="120">
        <v>12000</v>
      </c>
      <c r="F285" s="121">
        <v>135.06</v>
      </c>
      <c r="G285" s="120">
        <v>0</v>
      </c>
      <c r="H285" s="121">
        <v>364.9</v>
      </c>
      <c r="I285" s="122">
        <v>150</v>
      </c>
      <c r="J285" s="122">
        <f>E285-(F285+H285+I285)</f>
        <v>11350.04</v>
      </c>
      <c r="K285" s="96"/>
    </row>
    <row r="286" spans="1:11" x14ac:dyDescent="0.2">
      <c r="A286" s="85" t="s">
        <v>39</v>
      </c>
      <c r="B286" s="123"/>
      <c r="C286" s="124"/>
      <c r="D286" s="125" t="s">
        <v>65</v>
      </c>
      <c r="E286" s="126"/>
      <c r="F286" s="127"/>
      <c r="G286" s="126"/>
      <c r="H286" s="127"/>
      <c r="I286" s="128">
        <v>150</v>
      </c>
      <c r="J286" s="128"/>
      <c r="K286" s="96"/>
    </row>
    <row r="287" spans="1:11" x14ac:dyDescent="0.2">
      <c r="A287" s="85" t="s">
        <v>39</v>
      </c>
      <c r="B287" s="117" t="s">
        <v>826</v>
      </c>
      <c r="C287" s="118" t="s">
        <v>960</v>
      </c>
      <c r="D287" s="119" t="s">
        <v>961</v>
      </c>
      <c r="E287" s="120">
        <v>21400</v>
      </c>
      <c r="F287" s="121">
        <v>1361.6</v>
      </c>
      <c r="G287" s="120">
        <v>0</v>
      </c>
      <c r="H287" s="121">
        <v>0</v>
      </c>
      <c r="I287" s="122">
        <v>15600</v>
      </c>
      <c r="J287" s="122">
        <f>E287-(F287+H287+I287)</f>
        <v>4438.4000000000015</v>
      </c>
      <c r="K287" s="96"/>
    </row>
    <row r="288" spans="1:11" x14ac:dyDescent="0.2">
      <c r="A288" s="85" t="s">
        <v>39</v>
      </c>
      <c r="B288" s="123"/>
      <c r="C288" s="124"/>
      <c r="D288" s="125" t="s">
        <v>65</v>
      </c>
      <c r="E288" s="126"/>
      <c r="F288" s="127"/>
      <c r="G288" s="126"/>
      <c r="H288" s="127"/>
      <c r="I288" s="128">
        <v>15600</v>
      </c>
      <c r="J288" s="128"/>
      <c r="K288" s="96"/>
    </row>
    <row r="289" spans="1:11" x14ac:dyDescent="0.2">
      <c r="A289" s="85" t="s">
        <v>39</v>
      </c>
      <c r="B289" s="117" t="s">
        <v>826</v>
      </c>
      <c r="C289" s="118" t="s">
        <v>962</v>
      </c>
      <c r="D289" s="119" t="s">
        <v>963</v>
      </c>
      <c r="E289" s="120">
        <v>24200</v>
      </c>
      <c r="F289" s="121">
        <v>371.11</v>
      </c>
      <c r="G289" s="120">
        <v>0</v>
      </c>
      <c r="H289" s="121">
        <v>1000</v>
      </c>
      <c r="I289" s="122">
        <v>1062</v>
      </c>
      <c r="J289" s="122">
        <f>E289-(F289+H289+I289)</f>
        <v>21766.89</v>
      </c>
      <c r="K289" s="96"/>
    </row>
    <row r="290" spans="1:11" x14ac:dyDescent="0.2">
      <c r="A290" s="85" t="s">
        <v>39</v>
      </c>
      <c r="B290" s="123"/>
      <c r="C290" s="124"/>
      <c r="D290" s="125" t="s">
        <v>65</v>
      </c>
      <c r="E290" s="126"/>
      <c r="F290" s="127"/>
      <c r="G290" s="126"/>
      <c r="H290" s="127"/>
      <c r="I290" s="128">
        <v>1062</v>
      </c>
      <c r="J290" s="128"/>
      <c r="K290" s="96"/>
    </row>
    <row r="291" spans="1:11" x14ac:dyDescent="0.2">
      <c r="A291" s="85" t="s">
        <v>39</v>
      </c>
      <c r="B291" s="117" t="s">
        <v>826</v>
      </c>
      <c r="C291" s="118" t="s">
        <v>964</v>
      </c>
      <c r="D291" s="119" t="s">
        <v>965</v>
      </c>
      <c r="E291" s="120">
        <v>103500</v>
      </c>
      <c r="F291" s="121">
        <v>1799.27</v>
      </c>
      <c r="G291" s="120">
        <v>0</v>
      </c>
      <c r="H291" s="121">
        <v>499.7</v>
      </c>
      <c r="I291" s="122">
        <v>126</v>
      </c>
      <c r="J291" s="122">
        <f>E291-(F291+H291+I291)</f>
        <v>101075.03</v>
      </c>
      <c r="K291" s="96"/>
    </row>
    <row r="292" spans="1:11" x14ac:dyDescent="0.2">
      <c r="A292" s="85" t="s">
        <v>39</v>
      </c>
      <c r="B292" s="123"/>
      <c r="C292" s="124"/>
      <c r="D292" s="125" t="s">
        <v>65</v>
      </c>
      <c r="E292" s="126"/>
      <c r="F292" s="127"/>
      <c r="G292" s="126"/>
      <c r="H292" s="127"/>
      <c r="I292" s="128">
        <v>126</v>
      </c>
      <c r="J292" s="128"/>
      <c r="K292" s="96"/>
    </row>
    <row r="293" spans="1:11" x14ac:dyDescent="0.2">
      <c r="A293" s="85" t="s">
        <v>39</v>
      </c>
      <c r="B293" s="117" t="s">
        <v>826</v>
      </c>
      <c r="C293" s="118" t="s">
        <v>966</v>
      </c>
      <c r="D293" s="119" t="s">
        <v>967</v>
      </c>
      <c r="E293" s="120">
        <v>115104</v>
      </c>
      <c r="F293" s="121">
        <v>16837.53</v>
      </c>
      <c r="G293" s="120">
        <v>0</v>
      </c>
      <c r="H293" s="121">
        <v>5970.2</v>
      </c>
      <c r="I293" s="122">
        <v>6000</v>
      </c>
      <c r="J293" s="122">
        <f>E293-(F293+H293+I293)</f>
        <v>86296.27</v>
      </c>
      <c r="K293" s="96"/>
    </row>
    <row r="294" spans="1:11" x14ac:dyDescent="0.2">
      <c r="A294" s="85" t="s">
        <v>39</v>
      </c>
      <c r="B294" s="123"/>
      <c r="C294" s="124"/>
      <c r="D294" s="125" t="s">
        <v>65</v>
      </c>
      <c r="E294" s="126"/>
      <c r="F294" s="127"/>
      <c r="G294" s="126"/>
      <c r="H294" s="127"/>
      <c r="I294" s="128">
        <v>6000</v>
      </c>
      <c r="J294" s="128"/>
      <c r="K294" s="96"/>
    </row>
    <row r="295" spans="1:11" x14ac:dyDescent="0.2">
      <c r="A295" s="85" t="s">
        <v>39</v>
      </c>
      <c r="B295" s="117" t="s">
        <v>826</v>
      </c>
      <c r="C295" s="118" t="s">
        <v>968</v>
      </c>
      <c r="D295" s="119" t="s">
        <v>969</v>
      </c>
      <c r="E295" s="120">
        <v>46600</v>
      </c>
      <c r="F295" s="121">
        <v>10891.39</v>
      </c>
      <c r="G295" s="120">
        <v>0</v>
      </c>
      <c r="H295" s="121">
        <v>7079.9</v>
      </c>
      <c r="I295" s="122">
        <v>19360</v>
      </c>
      <c r="J295" s="122">
        <f>E295-(F295+H295+I295)</f>
        <v>9268.7099999999991</v>
      </c>
      <c r="K295" s="96"/>
    </row>
    <row r="296" spans="1:11" x14ac:dyDescent="0.2">
      <c r="A296" s="85" t="s">
        <v>39</v>
      </c>
      <c r="B296" s="123"/>
      <c r="C296" s="124"/>
      <c r="D296" s="125" t="s">
        <v>65</v>
      </c>
      <c r="E296" s="126"/>
      <c r="F296" s="127"/>
      <c r="G296" s="126"/>
      <c r="H296" s="127"/>
      <c r="I296" s="128">
        <v>19360</v>
      </c>
      <c r="J296" s="128"/>
      <c r="K296" s="96"/>
    </row>
    <row r="297" spans="1:11" x14ac:dyDescent="0.2">
      <c r="A297" s="85" t="s">
        <v>39</v>
      </c>
      <c r="B297" s="117" t="s">
        <v>826</v>
      </c>
      <c r="C297" s="118" t="s">
        <v>970</v>
      </c>
      <c r="D297" s="119" t="s">
        <v>971</v>
      </c>
      <c r="E297" s="120">
        <v>143757</v>
      </c>
      <c r="F297" s="121">
        <v>32752.78</v>
      </c>
      <c r="G297" s="120">
        <v>0</v>
      </c>
      <c r="H297" s="121">
        <v>12069.5</v>
      </c>
      <c r="I297" s="122">
        <v>13310</v>
      </c>
      <c r="J297" s="122">
        <f>E297-(F297+H297+I297)</f>
        <v>85624.72</v>
      </c>
      <c r="K297" s="96"/>
    </row>
    <row r="298" spans="1:11" x14ac:dyDescent="0.2">
      <c r="A298" s="85" t="s">
        <v>39</v>
      </c>
      <c r="B298" s="123"/>
      <c r="C298" s="124"/>
      <c r="D298" s="125" t="s">
        <v>65</v>
      </c>
      <c r="E298" s="126"/>
      <c r="F298" s="127"/>
      <c r="G298" s="126"/>
      <c r="H298" s="127"/>
      <c r="I298" s="128">
        <v>13310</v>
      </c>
      <c r="J298" s="128"/>
      <c r="K298" s="96"/>
    </row>
    <row r="299" spans="1:11" x14ac:dyDescent="0.2">
      <c r="A299" s="85" t="s">
        <v>39</v>
      </c>
      <c r="B299" s="117" t="s">
        <v>826</v>
      </c>
      <c r="C299" s="118" t="s">
        <v>972</v>
      </c>
      <c r="D299" s="119" t="s">
        <v>973</v>
      </c>
      <c r="E299" s="120">
        <v>311000</v>
      </c>
      <c r="F299" s="121">
        <v>121225.43</v>
      </c>
      <c r="G299" s="120">
        <v>0</v>
      </c>
      <c r="H299" s="121">
        <v>96249.600000000006</v>
      </c>
      <c r="I299" s="122">
        <v>3600</v>
      </c>
      <c r="J299" s="122">
        <f>E299-(F299+H299+I299)</f>
        <v>89924.97</v>
      </c>
      <c r="K299" s="96"/>
    </row>
    <row r="300" spans="1:11" x14ac:dyDescent="0.2">
      <c r="A300" s="85" t="s">
        <v>39</v>
      </c>
      <c r="B300" s="123"/>
      <c r="C300" s="124"/>
      <c r="D300" s="125" t="s">
        <v>65</v>
      </c>
      <c r="E300" s="126"/>
      <c r="F300" s="127"/>
      <c r="G300" s="126"/>
      <c r="H300" s="127"/>
      <c r="I300" s="128">
        <v>3600</v>
      </c>
      <c r="J300" s="128"/>
      <c r="K300" s="96"/>
    </row>
    <row r="301" spans="1:11" x14ac:dyDescent="0.2">
      <c r="A301" s="85" t="s">
        <v>39</v>
      </c>
      <c r="B301" s="117" t="s">
        <v>826</v>
      </c>
      <c r="C301" s="118" t="s">
        <v>974</v>
      </c>
      <c r="D301" s="119" t="s">
        <v>975</v>
      </c>
      <c r="E301" s="120">
        <v>70300</v>
      </c>
      <c r="F301" s="121">
        <v>36.299999999999997</v>
      </c>
      <c r="G301" s="120">
        <v>0</v>
      </c>
      <c r="H301" s="121">
        <v>5699.7</v>
      </c>
      <c r="I301" s="122">
        <v>10000</v>
      </c>
      <c r="J301" s="122">
        <f>E301-(F301+H301+I301)</f>
        <v>54564</v>
      </c>
      <c r="K301" s="96"/>
    </row>
    <row r="302" spans="1:11" x14ac:dyDescent="0.2">
      <c r="A302" s="85" t="s">
        <v>39</v>
      </c>
      <c r="B302" s="123"/>
      <c r="C302" s="124"/>
      <c r="D302" s="125" t="s">
        <v>65</v>
      </c>
      <c r="E302" s="126"/>
      <c r="F302" s="127"/>
      <c r="G302" s="126"/>
      <c r="H302" s="127"/>
      <c r="I302" s="128">
        <v>10000</v>
      </c>
      <c r="J302" s="128"/>
      <c r="K302" s="96"/>
    </row>
    <row r="303" spans="1:11" x14ac:dyDescent="0.2">
      <c r="A303" s="85" t="s">
        <v>39</v>
      </c>
      <c r="B303" s="117" t="s">
        <v>826</v>
      </c>
      <c r="C303" s="118" t="s">
        <v>976</v>
      </c>
      <c r="D303" s="119" t="s">
        <v>977</v>
      </c>
      <c r="E303" s="120">
        <v>190600</v>
      </c>
      <c r="F303" s="121">
        <v>35542.71</v>
      </c>
      <c r="G303" s="120">
        <v>0</v>
      </c>
      <c r="H303" s="121">
        <v>84332.2</v>
      </c>
      <c r="I303" s="122">
        <v>50</v>
      </c>
      <c r="J303" s="122">
        <f>E303-(F303+H303+I303)</f>
        <v>70675.09</v>
      </c>
      <c r="K303" s="96"/>
    </row>
    <row r="304" spans="1:11" x14ac:dyDescent="0.2">
      <c r="A304" s="85" t="s">
        <v>39</v>
      </c>
      <c r="B304" s="123"/>
      <c r="C304" s="124"/>
      <c r="D304" s="125" t="s">
        <v>65</v>
      </c>
      <c r="E304" s="126"/>
      <c r="F304" s="127"/>
      <c r="G304" s="126"/>
      <c r="H304" s="127"/>
      <c r="I304" s="128">
        <v>50</v>
      </c>
      <c r="J304" s="128"/>
      <c r="K304" s="96"/>
    </row>
    <row r="305" spans="1:11" x14ac:dyDescent="0.2">
      <c r="A305" s="85" t="s">
        <v>39</v>
      </c>
      <c r="B305" s="117" t="s">
        <v>826</v>
      </c>
      <c r="C305" s="118" t="s">
        <v>978</v>
      </c>
      <c r="D305" s="119" t="s">
        <v>979</v>
      </c>
      <c r="E305" s="120">
        <v>23000</v>
      </c>
      <c r="F305" s="121">
        <v>24.5</v>
      </c>
      <c r="G305" s="120">
        <v>0</v>
      </c>
      <c r="H305" s="121">
        <v>16775.400000000001</v>
      </c>
      <c r="I305" s="122">
        <v>16000</v>
      </c>
      <c r="J305" s="122">
        <f>E305-(F305+H305+I305)</f>
        <v>-9799.9000000000015</v>
      </c>
      <c r="K305" s="96"/>
    </row>
    <row r="306" spans="1:11" x14ac:dyDescent="0.2">
      <c r="A306" s="85" t="s">
        <v>39</v>
      </c>
      <c r="B306" s="123"/>
      <c r="C306" s="124"/>
      <c r="D306" s="125" t="s">
        <v>65</v>
      </c>
      <c r="E306" s="126"/>
      <c r="F306" s="127"/>
      <c r="G306" s="126"/>
      <c r="H306" s="127"/>
      <c r="I306" s="128">
        <v>16000</v>
      </c>
      <c r="J306" s="128"/>
      <c r="K306" s="96"/>
    </row>
    <row r="307" spans="1:11" x14ac:dyDescent="0.2">
      <c r="A307" s="85" t="s">
        <v>39</v>
      </c>
      <c r="B307" s="117" t="s">
        <v>826</v>
      </c>
      <c r="C307" s="118" t="s">
        <v>980</v>
      </c>
      <c r="D307" s="119" t="s">
        <v>981</v>
      </c>
      <c r="E307" s="120">
        <v>36900</v>
      </c>
      <c r="F307" s="121">
        <v>0</v>
      </c>
      <c r="G307" s="120">
        <v>0</v>
      </c>
      <c r="H307" s="121">
        <v>96.5</v>
      </c>
      <c r="I307" s="122">
        <v>459</v>
      </c>
      <c r="J307" s="122">
        <f>E307-(F307+H307+I307)</f>
        <v>36344.5</v>
      </c>
      <c r="K307" s="96"/>
    </row>
    <row r="308" spans="1:11" x14ac:dyDescent="0.2">
      <c r="A308" s="85" t="s">
        <v>39</v>
      </c>
      <c r="B308" s="123"/>
      <c r="C308" s="124"/>
      <c r="D308" s="125" t="s">
        <v>65</v>
      </c>
      <c r="E308" s="126"/>
      <c r="F308" s="127"/>
      <c r="G308" s="126"/>
      <c r="H308" s="127"/>
      <c r="I308" s="128">
        <v>459</v>
      </c>
      <c r="J308" s="128"/>
      <c r="K308" s="96"/>
    </row>
    <row r="309" spans="1:11" x14ac:dyDescent="0.2">
      <c r="A309" s="85" t="s">
        <v>39</v>
      </c>
      <c r="B309" s="117" t="s">
        <v>826</v>
      </c>
      <c r="C309" s="118" t="s">
        <v>982</v>
      </c>
      <c r="D309" s="119" t="s">
        <v>983</v>
      </c>
      <c r="E309" s="120">
        <v>6500</v>
      </c>
      <c r="F309" s="121">
        <v>0</v>
      </c>
      <c r="G309" s="120">
        <v>0</v>
      </c>
      <c r="H309" s="121">
        <v>0</v>
      </c>
      <c r="I309" s="122">
        <v>1500</v>
      </c>
      <c r="J309" s="122">
        <f>E309-(F309+H309+I309)</f>
        <v>5000</v>
      </c>
      <c r="K309" s="96"/>
    </row>
    <row r="310" spans="1:11" x14ac:dyDescent="0.2">
      <c r="A310" s="85" t="s">
        <v>39</v>
      </c>
      <c r="B310" s="123"/>
      <c r="C310" s="124"/>
      <c r="D310" s="125" t="s">
        <v>65</v>
      </c>
      <c r="E310" s="126"/>
      <c r="F310" s="127"/>
      <c r="G310" s="126"/>
      <c r="H310" s="127"/>
      <c r="I310" s="128">
        <v>1500</v>
      </c>
      <c r="J310" s="128"/>
      <c r="K310" s="96"/>
    </row>
    <row r="311" spans="1:11" x14ac:dyDescent="0.2">
      <c r="A311" s="85" t="s">
        <v>39</v>
      </c>
      <c r="B311" s="117" t="s">
        <v>826</v>
      </c>
      <c r="C311" s="118" t="s">
        <v>984</v>
      </c>
      <c r="D311" s="119" t="s">
        <v>985</v>
      </c>
      <c r="E311" s="120">
        <v>40000</v>
      </c>
      <c r="F311" s="121">
        <v>1560.9</v>
      </c>
      <c r="G311" s="120">
        <v>0</v>
      </c>
      <c r="H311" s="121">
        <v>839.1</v>
      </c>
      <c r="I311" s="122">
        <v>250</v>
      </c>
      <c r="J311" s="122">
        <f>E311-(F311+H311+I311)</f>
        <v>37350</v>
      </c>
      <c r="K311" s="96"/>
    </row>
    <row r="312" spans="1:11" x14ac:dyDescent="0.2">
      <c r="A312" s="85" t="s">
        <v>39</v>
      </c>
      <c r="B312" s="123"/>
      <c r="C312" s="124"/>
      <c r="D312" s="125" t="s">
        <v>65</v>
      </c>
      <c r="E312" s="126"/>
      <c r="F312" s="127"/>
      <c r="G312" s="126"/>
      <c r="H312" s="127"/>
      <c r="I312" s="128">
        <v>250</v>
      </c>
      <c r="J312" s="128"/>
      <c r="K312" s="96"/>
    </row>
    <row r="313" spans="1:11" x14ac:dyDescent="0.2">
      <c r="A313" s="85" t="s">
        <v>39</v>
      </c>
      <c r="B313" s="117" t="s">
        <v>826</v>
      </c>
      <c r="C313" s="118" t="s">
        <v>986</v>
      </c>
      <c r="D313" s="119" t="s">
        <v>987</v>
      </c>
      <c r="E313" s="120">
        <v>11000</v>
      </c>
      <c r="F313" s="121">
        <v>0</v>
      </c>
      <c r="G313" s="120">
        <v>0</v>
      </c>
      <c r="H313" s="121">
        <v>360</v>
      </c>
      <c r="I313" s="122">
        <v>400</v>
      </c>
      <c r="J313" s="122">
        <f>E313-(F313+H313+I313)</f>
        <v>10240</v>
      </c>
      <c r="K313" s="96"/>
    </row>
    <row r="314" spans="1:11" x14ac:dyDescent="0.2">
      <c r="A314" s="85" t="s">
        <v>39</v>
      </c>
      <c r="B314" s="123"/>
      <c r="C314" s="124"/>
      <c r="D314" s="125" t="s">
        <v>65</v>
      </c>
      <c r="E314" s="126"/>
      <c r="F314" s="127"/>
      <c r="G314" s="126"/>
      <c r="H314" s="127"/>
      <c r="I314" s="128">
        <v>400</v>
      </c>
      <c r="J314" s="128"/>
      <c r="K314" s="96"/>
    </row>
    <row r="315" spans="1:11" x14ac:dyDescent="0.2">
      <c r="A315" s="85" t="s">
        <v>39</v>
      </c>
      <c r="B315" s="117" t="s">
        <v>826</v>
      </c>
      <c r="C315" s="118" t="s">
        <v>988</v>
      </c>
      <c r="D315" s="119" t="s">
        <v>989</v>
      </c>
      <c r="E315" s="120">
        <v>20000</v>
      </c>
      <c r="F315" s="121">
        <v>26.63</v>
      </c>
      <c r="G315" s="120">
        <v>0</v>
      </c>
      <c r="H315" s="121">
        <v>1473.3</v>
      </c>
      <c r="I315" s="122">
        <v>750</v>
      </c>
      <c r="J315" s="122">
        <f>E315-(F315+H315+I315)</f>
        <v>17750.07</v>
      </c>
      <c r="K315" s="96"/>
    </row>
    <row r="316" spans="1:11" x14ac:dyDescent="0.2">
      <c r="A316" s="85" t="s">
        <v>39</v>
      </c>
      <c r="B316" s="123"/>
      <c r="C316" s="124"/>
      <c r="D316" s="125" t="s">
        <v>65</v>
      </c>
      <c r="E316" s="126"/>
      <c r="F316" s="127"/>
      <c r="G316" s="126"/>
      <c r="H316" s="127"/>
      <c r="I316" s="128">
        <v>750</v>
      </c>
      <c r="J316" s="128"/>
      <c r="K316" s="96"/>
    </row>
    <row r="317" spans="1:11" x14ac:dyDescent="0.2">
      <c r="A317" s="85" t="s">
        <v>39</v>
      </c>
      <c r="B317" s="117" t="s">
        <v>826</v>
      </c>
      <c r="C317" s="118" t="s">
        <v>990</v>
      </c>
      <c r="D317" s="119" t="s">
        <v>991</v>
      </c>
      <c r="E317" s="120">
        <v>50000</v>
      </c>
      <c r="F317" s="121">
        <v>397.36</v>
      </c>
      <c r="G317" s="120">
        <v>0</v>
      </c>
      <c r="H317" s="121">
        <v>2000</v>
      </c>
      <c r="I317" s="122">
        <v>3000</v>
      </c>
      <c r="J317" s="122">
        <f>E317-(F317+H317+I317)</f>
        <v>44602.64</v>
      </c>
      <c r="K317" s="96"/>
    </row>
    <row r="318" spans="1:11" x14ac:dyDescent="0.2">
      <c r="A318" s="85" t="s">
        <v>39</v>
      </c>
      <c r="B318" s="123"/>
      <c r="C318" s="124"/>
      <c r="D318" s="125" t="s">
        <v>65</v>
      </c>
      <c r="E318" s="126"/>
      <c r="F318" s="127"/>
      <c r="G318" s="126"/>
      <c r="H318" s="127"/>
      <c r="I318" s="128">
        <v>3000</v>
      </c>
      <c r="J318" s="128"/>
      <c r="K318" s="96"/>
    </row>
    <row r="319" spans="1:11" x14ac:dyDescent="0.2">
      <c r="A319" s="85" t="s">
        <v>39</v>
      </c>
      <c r="B319" s="117" t="s">
        <v>826</v>
      </c>
      <c r="C319" s="118" t="s">
        <v>992</v>
      </c>
      <c r="D319" s="119" t="s">
        <v>993</v>
      </c>
      <c r="E319" s="120">
        <v>500000</v>
      </c>
      <c r="F319" s="121">
        <v>0</v>
      </c>
      <c r="G319" s="120">
        <v>0</v>
      </c>
      <c r="H319" s="121">
        <v>0</v>
      </c>
      <c r="I319" s="122">
        <v>4000</v>
      </c>
      <c r="J319" s="122">
        <f>E319-(F319+H319+I319)</f>
        <v>496000</v>
      </c>
      <c r="K319" s="96"/>
    </row>
    <row r="320" spans="1:11" x14ac:dyDescent="0.2">
      <c r="A320" s="85" t="s">
        <v>39</v>
      </c>
      <c r="B320" s="123"/>
      <c r="C320" s="124"/>
      <c r="D320" s="125" t="s">
        <v>65</v>
      </c>
      <c r="E320" s="126"/>
      <c r="F320" s="127"/>
      <c r="G320" s="126"/>
      <c r="H320" s="127"/>
      <c r="I320" s="128">
        <v>4000</v>
      </c>
      <c r="J320" s="128"/>
      <c r="K320" s="96"/>
    </row>
    <row r="321" spans="1:11" x14ac:dyDescent="0.2">
      <c r="A321" s="85" t="s">
        <v>39</v>
      </c>
      <c r="B321" s="117" t="s">
        <v>826</v>
      </c>
      <c r="C321" s="118" t="s">
        <v>994</v>
      </c>
      <c r="D321" s="119" t="s">
        <v>995</v>
      </c>
      <c r="E321" s="120">
        <v>407000</v>
      </c>
      <c r="F321" s="121">
        <v>0</v>
      </c>
      <c r="G321" s="120">
        <v>0</v>
      </c>
      <c r="H321" s="121">
        <v>7750</v>
      </c>
      <c r="I321" s="122">
        <v>6000</v>
      </c>
      <c r="J321" s="122">
        <f>E321-(F321+H321+I321)</f>
        <v>393250</v>
      </c>
      <c r="K321" s="96"/>
    </row>
    <row r="322" spans="1:11" x14ac:dyDescent="0.2">
      <c r="A322" s="85" t="s">
        <v>39</v>
      </c>
      <c r="B322" s="123"/>
      <c r="C322" s="124"/>
      <c r="D322" s="125" t="s">
        <v>65</v>
      </c>
      <c r="E322" s="126"/>
      <c r="F322" s="127"/>
      <c r="G322" s="126"/>
      <c r="H322" s="127"/>
      <c r="I322" s="128">
        <v>6000</v>
      </c>
      <c r="J322" s="128"/>
      <c r="K322" s="96"/>
    </row>
    <row r="323" spans="1:11" x14ac:dyDescent="0.2">
      <c r="A323" s="85" t="s">
        <v>39</v>
      </c>
      <c r="B323" s="117" t="s">
        <v>826</v>
      </c>
      <c r="C323" s="118" t="s">
        <v>996</v>
      </c>
      <c r="D323" s="119" t="s">
        <v>997</v>
      </c>
      <c r="E323" s="120">
        <v>121000</v>
      </c>
      <c r="F323" s="121">
        <v>0</v>
      </c>
      <c r="G323" s="120">
        <v>0</v>
      </c>
      <c r="H323" s="121">
        <v>3500</v>
      </c>
      <c r="I323" s="122">
        <v>53000</v>
      </c>
      <c r="J323" s="122">
        <f>E323-(F323+H323+I323)</f>
        <v>64500</v>
      </c>
      <c r="K323" s="96"/>
    </row>
    <row r="324" spans="1:11" x14ac:dyDescent="0.2">
      <c r="A324" s="85" t="s">
        <v>39</v>
      </c>
      <c r="B324" s="123"/>
      <c r="C324" s="124"/>
      <c r="D324" s="125" t="s">
        <v>65</v>
      </c>
      <c r="E324" s="126"/>
      <c r="F324" s="127"/>
      <c r="G324" s="126"/>
      <c r="H324" s="127"/>
      <c r="I324" s="128">
        <v>53000</v>
      </c>
      <c r="J324" s="128"/>
      <c r="K324" s="96"/>
    </row>
    <row r="325" spans="1:11" x14ac:dyDescent="0.2">
      <c r="A325" s="85" t="s">
        <v>39</v>
      </c>
      <c r="B325" s="117" t="s">
        <v>826</v>
      </c>
      <c r="C325" s="118" t="s">
        <v>998</v>
      </c>
      <c r="D325" s="119" t="s">
        <v>999</v>
      </c>
      <c r="E325" s="120">
        <v>113600</v>
      </c>
      <c r="F325" s="121">
        <v>16613.27</v>
      </c>
      <c r="G325" s="120">
        <v>0</v>
      </c>
      <c r="H325" s="121">
        <v>76064.2</v>
      </c>
      <c r="I325" s="122">
        <v>1100</v>
      </c>
      <c r="J325" s="122">
        <f>E325-(F325+H325+I325)</f>
        <v>19822.53</v>
      </c>
      <c r="K325" s="96"/>
    </row>
    <row r="326" spans="1:11" x14ac:dyDescent="0.2">
      <c r="A326" s="85" t="s">
        <v>39</v>
      </c>
      <c r="B326" s="123"/>
      <c r="C326" s="124"/>
      <c r="D326" s="125" t="s">
        <v>65</v>
      </c>
      <c r="E326" s="126"/>
      <c r="F326" s="127"/>
      <c r="G326" s="126"/>
      <c r="H326" s="127"/>
      <c r="I326" s="128">
        <v>1100</v>
      </c>
      <c r="J326" s="128"/>
      <c r="K326" s="96"/>
    </row>
    <row r="327" spans="1:11" x14ac:dyDescent="0.2">
      <c r="A327" s="85" t="s">
        <v>39</v>
      </c>
      <c r="B327" s="117" t="s">
        <v>826</v>
      </c>
      <c r="C327" s="118" t="s">
        <v>1000</v>
      </c>
      <c r="D327" s="119" t="s">
        <v>1001</v>
      </c>
      <c r="E327" s="120">
        <v>11500</v>
      </c>
      <c r="F327" s="121">
        <v>0</v>
      </c>
      <c r="G327" s="120">
        <v>0</v>
      </c>
      <c r="H327" s="121">
        <v>11500</v>
      </c>
      <c r="I327" s="122">
        <v>10800</v>
      </c>
      <c r="J327" s="122">
        <f>E327-(F327+H327+I327)</f>
        <v>-10800</v>
      </c>
      <c r="K327" s="96"/>
    </row>
    <row r="328" spans="1:11" x14ac:dyDescent="0.2">
      <c r="A328" s="85" t="s">
        <v>39</v>
      </c>
      <c r="B328" s="123"/>
      <c r="C328" s="124"/>
      <c r="D328" s="125" t="s">
        <v>65</v>
      </c>
      <c r="E328" s="126"/>
      <c r="F328" s="127"/>
      <c r="G328" s="126"/>
      <c r="H328" s="127"/>
      <c r="I328" s="128">
        <v>10800</v>
      </c>
      <c r="J328" s="128"/>
      <c r="K328" s="96"/>
    </row>
    <row r="329" spans="1:11" x14ac:dyDescent="0.2">
      <c r="A329" s="85" t="s">
        <v>39</v>
      </c>
      <c r="B329" s="117" t="s">
        <v>826</v>
      </c>
      <c r="C329" s="118" t="s">
        <v>1002</v>
      </c>
      <c r="D329" s="119" t="s">
        <v>1003</v>
      </c>
      <c r="E329" s="120">
        <v>15000</v>
      </c>
      <c r="F329" s="121">
        <v>0</v>
      </c>
      <c r="G329" s="120">
        <v>0</v>
      </c>
      <c r="H329" s="121">
        <v>0</v>
      </c>
      <c r="I329" s="122">
        <v>10000</v>
      </c>
      <c r="J329" s="122">
        <f>E329-(F329+H329+I329)</f>
        <v>5000</v>
      </c>
      <c r="K329" s="96"/>
    </row>
    <row r="330" spans="1:11" x14ac:dyDescent="0.2">
      <c r="A330" s="85" t="s">
        <v>39</v>
      </c>
      <c r="B330" s="123"/>
      <c r="C330" s="124"/>
      <c r="D330" s="125" t="s">
        <v>65</v>
      </c>
      <c r="E330" s="126"/>
      <c r="F330" s="127"/>
      <c r="G330" s="126"/>
      <c r="H330" s="127"/>
      <c r="I330" s="128">
        <v>10000</v>
      </c>
      <c r="J330" s="128"/>
      <c r="K330" s="96"/>
    </row>
    <row r="331" spans="1:11" x14ac:dyDescent="0.2">
      <c r="A331" s="85" t="s">
        <v>39</v>
      </c>
      <c r="B331" s="117" t="s">
        <v>826</v>
      </c>
      <c r="C331" s="118" t="s">
        <v>1004</v>
      </c>
      <c r="D331" s="119" t="s">
        <v>1005</v>
      </c>
      <c r="E331" s="120">
        <v>400000</v>
      </c>
      <c r="F331" s="121">
        <v>0</v>
      </c>
      <c r="G331" s="120">
        <v>0</v>
      </c>
      <c r="H331" s="121">
        <v>2000</v>
      </c>
      <c r="I331" s="122">
        <v>1000</v>
      </c>
      <c r="J331" s="122">
        <f>E331-(F331+H331+I331)</f>
        <v>397000</v>
      </c>
      <c r="K331" s="96"/>
    </row>
    <row r="332" spans="1:11" x14ac:dyDescent="0.2">
      <c r="A332" s="85" t="s">
        <v>39</v>
      </c>
      <c r="B332" s="123"/>
      <c r="C332" s="124"/>
      <c r="D332" s="125" t="s">
        <v>65</v>
      </c>
      <c r="E332" s="126"/>
      <c r="F332" s="127"/>
      <c r="G332" s="126"/>
      <c r="H332" s="127"/>
      <c r="I332" s="128">
        <v>1000</v>
      </c>
      <c r="J332" s="128"/>
      <c r="K332" s="96"/>
    </row>
    <row r="333" spans="1:11" x14ac:dyDescent="0.2">
      <c r="A333" s="85" t="s">
        <v>39</v>
      </c>
      <c r="B333" s="117" t="s">
        <v>826</v>
      </c>
      <c r="C333" s="118" t="s">
        <v>1006</v>
      </c>
      <c r="D333" s="119" t="s">
        <v>1007</v>
      </c>
      <c r="E333" s="120">
        <v>40000</v>
      </c>
      <c r="F333" s="121">
        <v>0</v>
      </c>
      <c r="G333" s="120">
        <v>0</v>
      </c>
      <c r="H333" s="121">
        <v>500</v>
      </c>
      <c r="I333" s="122">
        <v>500</v>
      </c>
      <c r="J333" s="122">
        <f>E333-(F333+H333+I333)</f>
        <v>39000</v>
      </c>
      <c r="K333" s="96"/>
    </row>
    <row r="334" spans="1:11" x14ac:dyDescent="0.2">
      <c r="A334" s="85" t="s">
        <v>39</v>
      </c>
      <c r="B334" s="123"/>
      <c r="C334" s="124"/>
      <c r="D334" s="125" t="s">
        <v>65</v>
      </c>
      <c r="E334" s="126"/>
      <c r="F334" s="127"/>
      <c r="G334" s="126"/>
      <c r="H334" s="127"/>
      <c r="I334" s="128">
        <v>500</v>
      </c>
      <c r="J334" s="128"/>
      <c r="K334" s="96"/>
    </row>
    <row r="335" spans="1:11" x14ac:dyDescent="0.2">
      <c r="A335" s="85" t="s">
        <v>39</v>
      </c>
      <c r="B335" s="117" t="s">
        <v>826</v>
      </c>
      <c r="C335" s="118" t="s">
        <v>1008</v>
      </c>
      <c r="D335" s="119" t="s">
        <v>1009</v>
      </c>
      <c r="E335" s="120">
        <v>37000</v>
      </c>
      <c r="F335" s="121">
        <v>0</v>
      </c>
      <c r="G335" s="120">
        <v>0</v>
      </c>
      <c r="H335" s="121">
        <v>825</v>
      </c>
      <c r="I335" s="122">
        <v>75</v>
      </c>
      <c r="J335" s="122">
        <f>E335-(F335+H335+I335)</f>
        <v>36100</v>
      </c>
      <c r="K335" s="96"/>
    </row>
    <row r="336" spans="1:11" x14ac:dyDescent="0.2">
      <c r="A336" s="85" t="s">
        <v>39</v>
      </c>
      <c r="B336" s="123"/>
      <c r="C336" s="124"/>
      <c r="D336" s="125" t="s">
        <v>65</v>
      </c>
      <c r="E336" s="126"/>
      <c r="F336" s="127"/>
      <c r="G336" s="126"/>
      <c r="H336" s="127"/>
      <c r="I336" s="128">
        <v>75</v>
      </c>
      <c r="J336" s="128"/>
      <c r="K336" s="96"/>
    </row>
    <row r="337" spans="1:11" x14ac:dyDescent="0.2">
      <c r="A337" s="85" t="s">
        <v>39</v>
      </c>
      <c r="B337" s="117" t="s">
        <v>826</v>
      </c>
      <c r="C337" s="118" t="s">
        <v>1010</v>
      </c>
      <c r="D337" s="119" t="s">
        <v>1011</v>
      </c>
      <c r="E337" s="120">
        <v>400000</v>
      </c>
      <c r="F337" s="121">
        <v>0</v>
      </c>
      <c r="G337" s="120">
        <v>0</v>
      </c>
      <c r="H337" s="121">
        <v>1000</v>
      </c>
      <c r="I337" s="122">
        <v>5000</v>
      </c>
      <c r="J337" s="122">
        <f>E337-(F337+H337+I337)</f>
        <v>394000</v>
      </c>
      <c r="K337" s="96"/>
    </row>
    <row r="338" spans="1:11" x14ac:dyDescent="0.2">
      <c r="A338" s="85" t="s">
        <v>39</v>
      </c>
      <c r="B338" s="123"/>
      <c r="C338" s="124"/>
      <c r="D338" s="125" t="s">
        <v>65</v>
      </c>
      <c r="E338" s="126"/>
      <c r="F338" s="127"/>
      <c r="G338" s="126"/>
      <c r="H338" s="127"/>
      <c r="I338" s="128">
        <v>5000</v>
      </c>
      <c r="J338" s="128"/>
      <c r="K338" s="96"/>
    </row>
    <row r="339" spans="1:11" x14ac:dyDescent="0.2">
      <c r="A339" s="85" t="s">
        <v>39</v>
      </c>
      <c r="B339" s="117" t="s">
        <v>826</v>
      </c>
      <c r="C339" s="118" t="s">
        <v>1012</v>
      </c>
      <c r="D339" s="119" t="s">
        <v>1013</v>
      </c>
      <c r="E339" s="120">
        <v>80000</v>
      </c>
      <c r="F339" s="121">
        <v>0</v>
      </c>
      <c r="G339" s="120">
        <v>0</v>
      </c>
      <c r="H339" s="121">
        <v>600</v>
      </c>
      <c r="I339" s="122">
        <v>600</v>
      </c>
      <c r="J339" s="122">
        <f>E339-(F339+H339+I339)</f>
        <v>78800</v>
      </c>
      <c r="K339" s="96"/>
    </row>
    <row r="340" spans="1:11" x14ac:dyDescent="0.2">
      <c r="A340" s="85" t="s">
        <v>39</v>
      </c>
      <c r="B340" s="123"/>
      <c r="C340" s="124"/>
      <c r="D340" s="125" t="s">
        <v>65</v>
      </c>
      <c r="E340" s="126"/>
      <c r="F340" s="127"/>
      <c r="G340" s="126"/>
      <c r="H340" s="127"/>
      <c r="I340" s="128">
        <v>600</v>
      </c>
      <c r="J340" s="128"/>
      <c r="K340" s="96"/>
    </row>
    <row r="341" spans="1:11" x14ac:dyDescent="0.2">
      <c r="A341" s="85" t="s">
        <v>39</v>
      </c>
      <c r="B341" s="117" t="s">
        <v>826</v>
      </c>
      <c r="C341" s="118" t="s">
        <v>1014</v>
      </c>
      <c r="D341" s="119" t="s">
        <v>1015</v>
      </c>
      <c r="E341" s="120">
        <v>55476</v>
      </c>
      <c r="F341" s="121">
        <v>24959.23</v>
      </c>
      <c r="G341" s="120">
        <v>0</v>
      </c>
      <c r="H341" s="121">
        <v>21720.1</v>
      </c>
      <c r="I341" s="122">
        <v>1400</v>
      </c>
      <c r="J341" s="122">
        <f>E341-(F341+H341+I341)</f>
        <v>7396.6699999999983</v>
      </c>
      <c r="K341" s="96"/>
    </row>
    <row r="342" spans="1:11" x14ac:dyDescent="0.2">
      <c r="A342" s="85" t="s">
        <v>39</v>
      </c>
      <c r="B342" s="123"/>
      <c r="C342" s="124"/>
      <c r="D342" s="125" t="s">
        <v>65</v>
      </c>
      <c r="E342" s="126"/>
      <c r="F342" s="127"/>
      <c r="G342" s="126"/>
      <c r="H342" s="127"/>
      <c r="I342" s="128">
        <v>1400</v>
      </c>
      <c r="J342" s="128"/>
      <c r="K342" s="96"/>
    </row>
    <row r="343" spans="1:11" x14ac:dyDescent="0.2">
      <c r="A343" s="85" t="s">
        <v>39</v>
      </c>
      <c r="B343" s="117" t="s">
        <v>826</v>
      </c>
      <c r="C343" s="118" t="s">
        <v>1016</v>
      </c>
      <c r="D343" s="119" t="s">
        <v>1017</v>
      </c>
      <c r="E343" s="120">
        <v>100000</v>
      </c>
      <c r="F343" s="121">
        <v>0</v>
      </c>
      <c r="G343" s="120">
        <v>0</v>
      </c>
      <c r="H343" s="121">
        <v>25000</v>
      </c>
      <c r="I343" s="122">
        <v>90000</v>
      </c>
      <c r="J343" s="122">
        <f>E343-(F343+H343+I343)</f>
        <v>-15000</v>
      </c>
      <c r="K343" s="96"/>
    </row>
    <row r="344" spans="1:11" x14ac:dyDescent="0.2">
      <c r="A344" s="85" t="s">
        <v>39</v>
      </c>
      <c r="B344" s="123"/>
      <c r="C344" s="124"/>
      <c r="D344" s="125" t="s">
        <v>65</v>
      </c>
      <c r="E344" s="126"/>
      <c r="F344" s="127"/>
      <c r="G344" s="126"/>
      <c r="H344" s="127"/>
      <c r="I344" s="128">
        <v>90000</v>
      </c>
      <c r="J344" s="128"/>
      <c r="K344" s="96"/>
    </row>
    <row r="345" spans="1:11" x14ac:dyDescent="0.2">
      <c r="A345" s="85" t="s">
        <v>39</v>
      </c>
      <c r="B345" s="117" t="s">
        <v>826</v>
      </c>
      <c r="C345" s="118" t="s">
        <v>1018</v>
      </c>
      <c r="D345" s="119" t="s">
        <v>1019</v>
      </c>
      <c r="E345" s="120">
        <v>80000</v>
      </c>
      <c r="F345" s="121">
        <v>0</v>
      </c>
      <c r="G345" s="120">
        <v>0</v>
      </c>
      <c r="H345" s="121">
        <v>2000</v>
      </c>
      <c r="I345" s="122">
        <v>2000</v>
      </c>
      <c r="J345" s="122">
        <f>E345-(F345+H345+I345)</f>
        <v>76000</v>
      </c>
      <c r="K345" s="96"/>
    </row>
    <row r="346" spans="1:11" x14ac:dyDescent="0.2">
      <c r="A346" s="85" t="s">
        <v>39</v>
      </c>
      <c r="B346" s="123"/>
      <c r="C346" s="124"/>
      <c r="D346" s="125" t="s">
        <v>65</v>
      </c>
      <c r="E346" s="126"/>
      <c r="F346" s="127"/>
      <c r="G346" s="126"/>
      <c r="H346" s="127"/>
      <c r="I346" s="128">
        <v>2000</v>
      </c>
      <c r="J346" s="128"/>
      <c r="K346" s="96"/>
    </row>
    <row r="347" spans="1:11" x14ac:dyDescent="0.2">
      <c r="A347" s="85" t="s">
        <v>39</v>
      </c>
      <c r="B347" s="117" t="s">
        <v>826</v>
      </c>
      <c r="C347" s="118" t="s">
        <v>1020</v>
      </c>
      <c r="D347" s="119" t="s">
        <v>1021</v>
      </c>
      <c r="E347" s="120">
        <v>158400</v>
      </c>
      <c r="F347" s="121">
        <v>8024.81</v>
      </c>
      <c r="G347" s="120">
        <v>0</v>
      </c>
      <c r="H347" s="121">
        <v>61965.1</v>
      </c>
      <c r="I347" s="122">
        <v>85000</v>
      </c>
      <c r="J347" s="122">
        <f>E347-(F347+H347+I347)</f>
        <v>3410.0899999999965</v>
      </c>
      <c r="K347" s="96"/>
    </row>
    <row r="348" spans="1:11" x14ac:dyDescent="0.2">
      <c r="A348" s="85" t="s">
        <v>39</v>
      </c>
      <c r="B348" s="123"/>
      <c r="C348" s="124"/>
      <c r="D348" s="125" t="s">
        <v>65</v>
      </c>
      <c r="E348" s="126"/>
      <c r="F348" s="127"/>
      <c r="G348" s="126"/>
      <c r="H348" s="127"/>
      <c r="I348" s="128">
        <v>85000</v>
      </c>
      <c r="J348" s="128"/>
      <c r="K348" s="96"/>
    </row>
    <row r="349" spans="1:11" x14ac:dyDescent="0.2">
      <c r="A349" s="85" t="s">
        <v>39</v>
      </c>
      <c r="B349" s="117" t="s">
        <v>826</v>
      </c>
      <c r="C349" s="118" t="s">
        <v>1022</v>
      </c>
      <c r="D349" s="119" t="s">
        <v>1023</v>
      </c>
      <c r="E349" s="120">
        <v>79000</v>
      </c>
      <c r="F349" s="121">
        <v>0</v>
      </c>
      <c r="G349" s="120">
        <v>0</v>
      </c>
      <c r="H349" s="121">
        <v>2000</v>
      </c>
      <c r="I349" s="122">
        <v>2000</v>
      </c>
      <c r="J349" s="122">
        <f>E349-(F349+H349+I349)</f>
        <v>75000</v>
      </c>
      <c r="K349" s="96"/>
    </row>
    <row r="350" spans="1:11" x14ac:dyDescent="0.2">
      <c r="A350" s="85" t="s">
        <v>39</v>
      </c>
      <c r="B350" s="123"/>
      <c r="C350" s="124"/>
      <c r="D350" s="125" t="s">
        <v>65</v>
      </c>
      <c r="E350" s="126"/>
      <c r="F350" s="127"/>
      <c r="G350" s="126"/>
      <c r="H350" s="127"/>
      <c r="I350" s="128">
        <v>2000</v>
      </c>
      <c r="J350" s="128"/>
      <c r="K350" s="96"/>
    </row>
    <row r="351" spans="1:11" x14ac:dyDescent="0.2">
      <c r="A351" s="85" t="s">
        <v>39</v>
      </c>
      <c r="B351" s="117" t="s">
        <v>826</v>
      </c>
      <c r="C351" s="118" t="s">
        <v>1024</v>
      </c>
      <c r="D351" s="119" t="s">
        <v>1025</v>
      </c>
      <c r="E351" s="120">
        <v>63500</v>
      </c>
      <c r="F351" s="121">
        <v>0</v>
      </c>
      <c r="G351" s="120">
        <v>0</v>
      </c>
      <c r="H351" s="121">
        <v>500</v>
      </c>
      <c r="I351" s="122">
        <v>500</v>
      </c>
      <c r="J351" s="122">
        <f>E351-(F351+H351+I351)</f>
        <v>62500</v>
      </c>
      <c r="K351" s="96"/>
    </row>
    <row r="352" spans="1:11" x14ac:dyDescent="0.2">
      <c r="A352" s="85" t="s">
        <v>39</v>
      </c>
      <c r="B352" s="123"/>
      <c r="C352" s="124"/>
      <c r="D352" s="125" t="s">
        <v>65</v>
      </c>
      <c r="E352" s="126"/>
      <c r="F352" s="127"/>
      <c r="G352" s="126"/>
      <c r="H352" s="127"/>
      <c r="I352" s="128">
        <v>500</v>
      </c>
      <c r="J352" s="128"/>
      <c r="K352" s="96"/>
    </row>
    <row r="353" spans="1:11" x14ac:dyDescent="0.2">
      <c r="A353" s="85" t="s">
        <v>39</v>
      </c>
      <c r="B353" s="117" t="s">
        <v>826</v>
      </c>
      <c r="C353" s="118" t="s">
        <v>1026</v>
      </c>
      <c r="D353" s="119" t="s">
        <v>1027</v>
      </c>
      <c r="E353" s="120">
        <v>120000</v>
      </c>
      <c r="F353" s="121">
        <v>0</v>
      </c>
      <c r="G353" s="120">
        <v>0</v>
      </c>
      <c r="H353" s="121">
        <v>60000</v>
      </c>
      <c r="I353" s="122">
        <v>31500</v>
      </c>
      <c r="J353" s="122">
        <f>E353-(F353+H353+I353)</f>
        <v>28500</v>
      </c>
      <c r="K353" s="96"/>
    </row>
    <row r="354" spans="1:11" x14ac:dyDescent="0.2">
      <c r="A354" s="85" t="s">
        <v>39</v>
      </c>
      <c r="B354" s="123"/>
      <c r="C354" s="124"/>
      <c r="D354" s="125" t="s">
        <v>65</v>
      </c>
      <c r="E354" s="126"/>
      <c r="F354" s="127"/>
      <c r="G354" s="126"/>
      <c r="H354" s="127"/>
      <c r="I354" s="128">
        <v>31500</v>
      </c>
      <c r="J354" s="128"/>
      <c r="K354" s="96"/>
    </row>
    <row r="355" spans="1:11" x14ac:dyDescent="0.2">
      <c r="A355" s="85" t="s">
        <v>39</v>
      </c>
      <c r="B355" s="117" t="s">
        <v>826</v>
      </c>
      <c r="C355" s="118" t="s">
        <v>1028</v>
      </c>
      <c r="D355" s="119" t="s">
        <v>1029</v>
      </c>
      <c r="E355" s="120">
        <v>252000</v>
      </c>
      <c r="F355" s="121">
        <v>1929.95</v>
      </c>
      <c r="G355" s="120">
        <v>0</v>
      </c>
      <c r="H355" s="121">
        <v>1000</v>
      </c>
      <c r="I355" s="122">
        <v>1000</v>
      </c>
      <c r="J355" s="122">
        <f>E355-(F355+H355+I355)</f>
        <v>248070.05</v>
      </c>
      <c r="K355" s="96"/>
    </row>
    <row r="356" spans="1:11" x14ac:dyDescent="0.2">
      <c r="A356" s="85" t="s">
        <v>39</v>
      </c>
      <c r="B356" s="123"/>
      <c r="C356" s="124"/>
      <c r="D356" s="125" t="s">
        <v>65</v>
      </c>
      <c r="E356" s="126"/>
      <c r="F356" s="127"/>
      <c r="G356" s="126"/>
      <c r="H356" s="127"/>
      <c r="I356" s="128">
        <v>1000</v>
      </c>
      <c r="J356" s="128"/>
      <c r="K356" s="96"/>
    </row>
    <row r="357" spans="1:11" x14ac:dyDescent="0.2">
      <c r="A357" s="85" t="s">
        <v>39</v>
      </c>
      <c r="B357" s="117" t="s">
        <v>826</v>
      </c>
      <c r="C357" s="118" t="s">
        <v>1030</v>
      </c>
      <c r="D357" s="119" t="s">
        <v>1031</v>
      </c>
      <c r="E357" s="120">
        <v>2200000</v>
      </c>
      <c r="F357" s="121">
        <v>7385.84</v>
      </c>
      <c r="G357" s="120">
        <v>0</v>
      </c>
      <c r="H357" s="121">
        <v>0</v>
      </c>
      <c r="I357" s="122">
        <v>2000</v>
      </c>
      <c r="J357" s="122">
        <f>E357-(F357+H357+I357)</f>
        <v>2190614.16</v>
      </c>
      <c r="K357" s="96"/>
    </row>
    <row r="358" spans="1:11" x14ac:dyDescent="0.2">
      <c r="A358" s="85" t="s">
        <v>39</v>
      </c>
      <c r="B358" s="123"/>
      <c r="C358" s="124"/>
      <c r="D358" s="125" t="s">
        <v>65</v>
      </c>
      <c r="E358" s="126"/>
      <c r="F358" s="127"/>
      <c r="G358" s="126"/>
      <c r="H358" s="127"/>
      <c r="I358" s="128">
        <v>2000</v>
      </c>
      <c r="J358" s="128"/>
      <c r="K358" s="96"/>
    </row>
    <row r="359" spans="1:11" x14ac:dyDescent="0.2">
      <c r="A359" s="85" t="s">
        <v>39</v>
      </c>
      <c r="B359" s="117" t="s">
        <v>826</v>
      </c>
      <c r="C359" s="118" t="s">
        <v>1032</v>
      </c>
      <c r="D359" s="119" t="s">
        <v>1033</v>
      </c>
      <c r="E359" s="120">
        <v>60000</v>
      </c>
      <c r="F359" s="121">
        <v>0</v>
      </c>
      <c r="G359" s="120">
        <v>0</v>
      </c>
      <c r="H359" s="121">
        <v>100</v>
      </c>
      <c r="I359" s="122">
        <v>49300</v>
      </c>
      <c r="J359" s="122">
        <f>E359-(F359+H359+I359)</f>
        <v>10600</v>
      </c>
      <c r="K359" s="96"/>
    </row>
    <row r="360" spans="1:11" x14ac:dyDescent="0.2">
      <c r="A360" s="85" t="s">
        <v>39</v>
      </c>
      <c r="B360" s="123"/>
      <c r="C360" s="124"/>
      <c r="D360" s="125" t="s">
        <v>843</v>
      </c>
      <c r="E360" s="126"/>
      <c r="F360" s="127"/>
      <c r="G360" s="126"/>
      <c r="H360" s="127"/>
      <c r="I360" s="128">
        <v>49300</v>
      </c>
      <c r="J360" s="128"/>
      <c r="K360" s="96"/>
    </row>
    <row r="361" spans="1:11" x14ac:dyDescent="0.2">
      <c r="A361" s="85" t="s">
        <v>39</v>
      </c>
      <c r="B361" s="117" t="s">
        <v>826</v>
      </c>
      <c r="C361" s="118" t="s">
        <v>1034</v>
      </c>
      <c r="D361" s="119" t="s">
        <v>1035</v>
      </c>
      <c r="E361" s="120">
        <v>85000</v>
      </c>
      <c r="F361" s="121">
        <v>0</v>
      </c>
      <c r="G361" s="120">
        <v>0</v>
      </c>
      <c r="H361" s="121">
        <v>5000</v>
      </c>
      <c r="I361" s="122">
        <v>42000</v>
      </c>
      <c r="J361" s="122">
        <f>E361-(F361+H361+I361)</f>
        <v>38000</v>
      </c>
      <c r="K361" s="96"/>
    </row>
    <row r="362" spans="1:11" x14ac:dyDescent="0.2">
      <c r="A362" s="85" t="s">
        <v>39</v>
      </c>
      <c r="B362" s="123"/>
      <c r="C362" s="124"/>
      <c r="D362" s="125" t="s">
        <v>65</v>
      </c>
      <c r="E362" s="126"/>
      <c r="F362" s="127"/>
      <c r="G362" s="126"/>
      <c r="H362" s="127"/>
      <c r="I362" s="128">
        <v>42000</v>
      </c>
      <c r="J362" s="128"/>
      <c r="K362" s="96"/>
    </row>
    <row r="363" spans="1:11" x14ac:dyDescent="0.2">
      <c r="A363" s="85" t="s">
        <v>39</v>
      </c>
      <c r="B363" s="117" t="s">
        <v>826</v>
      </c>
      <c r="C363" s="118" t="s">
        <v>1036</v>
      </c>
      <c r="D363" s="119" t="s">
        <v>1037</v>
      </c>
      <c r="E363" s="120">
        <v>450000</v>
      </c>
      <c r="F363" s="121">
        <v>0</v>
      </c>
      <c r="G363" s="120">
        <v>0</v>
      </c>
      <c r="H363" s="121">
        <v>0</v>
      </c>
      <c r="I363" s="122">
        <v>7000</v>
      </c>
      <c r="J363" s="122">
        <f>E363-(F363+H363+I363)</f>
        <v>443000</v>
      </c>
      <c r="K363" s="96"/>
    </row>
    <row r="364" spans="1:11" x14ac:dyDescent="0.2">
      <c r="A364" s="85" t="s">
        <v>39</v>
      </c>
      <c r="B364" s="123"/>
      <c r="C364" s="124"/>
      <c r="D364" s="125" t="s">
        <v>65</v>
      </c>
      <c r="E364" s="126"/>
      <c r="F364" s="127"/>
      <c r="G364" s="126"/>
      <c r="H364" s="127"/>
      <c r="I364" s="128">
        <v>7000</v>
      </c>
      <c r="J364" s="128"/>
      <c r="K364" s="96"/>
    </row>
    <row r="365" spans="1:11" x14ac:dyDescent="0.2">
      <c r="A365" s="85" t="s">
        <v>39</v>
      </c>
      <c r="B365" s="117" t="s">
        <v>826</v>
      </c>
      <c r="C365" s="118" t="s">
        <v>1038</v>
      </c>
      <c r="D365" s="119" t="s">
        <v>1039</v>
      </c>
      <c r="E365" s="120">
        <v>17000</v>
      </c>
      <c r="F365" s="121">
        <v>0</v>
      </c>
      <c r="G365" s="120">
        <v>0</v>
      </c>
      <c r="H365" s="121">
        <v>0</v>
      </c>
      <c r="I365" s="122">
        <v>1300</v>
      </c>
      <c r="J365" s="122">
        <f>E365-(F365+H365+I365)</f>
        <v>15700</v>
      </c>
      <c r="K365" s="96"/>
    </row>
    <row r="366" spans="1:11" x14ac:dyDescent="0.2">
      <c r="A366" s="85" t="s">
        <v>39</v>
      </c>
      <c r="B366" s="123"/>
      <c r="C366" s="124"/>
      <c r="D366" s="125" t="s">
        <v>65</v>
      </c>
      <c r="E366" s="126"/>
      <c r="F366" s="127"/>
      <c r="G366" s="126"/>
      <c r="H366" s="127"/>
      <c r="I366" s="128">
        <v>1300</v>
      </c>
      <c r="J366" s="128"/>
      <c r="K366" s="96"/>
    </row>
    <row r="367" spans="1:11" x14ac:dyDescent="0.2">
      <c r="A367" s="85" t="s">
        <v>39</v>
      </c>
      <c r="B367" s="117" t="s">
        <v>826</v>
      </c>
      <c r="C367" s="118" t="s">
        <v>1040</v>
      </c>
      <c r="D367" s="119" t="s">
        <v>1041</v>
      </c>
      <c r="E367" s="120">
        <v>260363</v>
      </c>
      <c r="F367" s="121">
        <v>0</v>
      </c>
      <c r="G367" s="120">
        <v>0</v>
      </c>
      <c r="H367" s="121">
        <v>0</v>
      </c>
      <c r="I367" s="122">
        <v>50000</v>
      </c>
      <c r="J367" s="122">
        <f>E367-(F367+H367+I367)</f>
        <v>210363</v>
      </c>
      <c r="K367" s="96"/>
    </row>
    <row r="368" spans="1:11" x14ac:dyDescent="0.2">
      <c r="A368" s="85" t="s">
        <v>39</v>
      </c>
      <c r="B368" s="123"/>
      <c r="C368" s="124"/>
      <c r="D368" s="125" t="s">
        <v>65</v>
      </c>
      <c r="E368" s="126"/>
      <c r="F368" s="127"/>
      <c r="G368" s="126"/>
      <c r="H368" s="127"/>
      <c r="I368" s="128">
        <v>50000</v>
      </c>
      <c r="J368" s="128"/>
      <c r="K368" s="96"/>
    </row>
    <row r="369" spans="1:11" x14ac:dyDescent="0.2">
      <c r="A369" s="85" t="s">
        <v>39</v>
      </c>
      <c r="B369" s="117" t="s">
        <v>826</v>
      </c>
      <c r="C369" s="118" t="s">
        <v>1042</v>
      </c>
      <c r="D369" s="119" t="s">
        <v>1043</v>
      </c>
      <c r="E369" s="120">
        <v>6000000</v>
      </c>
      <c r="F369" s="121">
        <v>0</v>
      </c>
      <c r="G369" s="120">
        <v>0</v>
      </c>
      <c r="H369" s="121">
        <v>0</v>
      </c>
      <c r="I369" s="122">
        <v>80000</v>
      </c>
      <c r="J369" s="122">
        <f>E369-(F369+H369+I369)</f>
        <v>5920000</v>
      </c>
      <c r="K369" s="96"/>
    </row>
    <row r="370" spans="1:11" x14ac:dyDescent="0.2">
      <c r="A370" s="85" t="s">
        <v>39</v>
      </c>
      <c r="B370" s="123"/>
      <c r="C370" s="124"/>
      <c r="D370" s="125" t="s">
        <v>65</v>
      </c>
      <c r="E370" s="126"/>
      <c r="F370" s="127"/>
      <c r="G370" s="126"/>
      <c r="H370" s="127"/>
      <c r="I370" s="128">
        <v>80000</v>
      </c>
      <c r="J370" s="128"/>
      <c r="K370" s="96"/>
    </row>
    <row r="371" spans="1:11" x14ac:dyDescent="0.2">
      <c r="A371" s="85" t="s">
        <v>39</v>
      </c>
      <c r="B371" s="117" t="s">
        <v>826</v>
      </c>
      <c r="C371" s="118" t="s">
        <v>1044</v>
      </c>
      <c r="D371" s="119" t="s">
        <v>1045</v>
      </c>
      <c r="E371" s="120">
        <v>157138</v>
      </c>
      <c r="F371" s="121">
        <v>0</v>
      </c>
      <c r="G371" s="120">
        <v>0</v>
      </c>
      <c r="H371" s="121">
        <v>4066.1</v>
      </c>
      <c r="I371" s="122">
        <v>59500</v>
      </c>
      <c r="J371" s="122">
        <f>E371-(F371+H371+I371)</f>
        <v>93571.9</v>
      </c>
      <c r="K371" s="96"/>
    </row>
    <row r="372" spans="1:11" x14ac:dyDescent="0.2">
      <c r="A372" s="85" t="s">
        <v>39</v>
      </c>
      <c r="B372" s="123"/>
      <c r="C372" s="124"/>
      <c r="D372" s="125" t="s">
        <v>843</v>
      </c>
      <c r="E372" s="126"/>
      <c r="F372" s="127"/>
      <c r="G372" s="126"/>
      <c r="H372" s="127"/>
      <c r="I372" s="128">
        <v>59500</v>
      </c>
      <c r="J372" s="128"/>
      <c r="K372" s="96"/>
    </row>
    <row r="373" spans="1:11" x14ac:dyDescent="0.2">
      <c r="A373" s="85" t="s">
        <v>39</v>
      </c>
      <c r="B373" s="117" t="s">
        <v>826</v>
      </c>
      <c r="C373" s="118" t="s">
        <v>1046</v>
      </c>
      <c r="D373" s="119" t="s">
        <v>1047</v>
      </c>
      <c r="E373" s="120">
        <v>123030.5</v>
      </c>
      <c r="F373" s="121">
        <v>35975.870000000003</v>
      </c>
      <c r="G373" s="120">
        <v>0</v>
      </c>
      <c r="H373" s="121">
        <v>27887.4</v>
      </c>
      <c r="I373" s="122">
        <v>100</v>
      </c>
      <c r="J373" s="122">
        <f>E373-(F373+H373+I373)</f>
        <v>59067.229999999996</v>
      </c>
      <c r="K373" s="96"/>
    </row>
    <row r="374" spans="1:11" x14ac:dyDescent="0.2">
      <c r="A374" s="85" t="s">
        <v>39</v>
      </c>
      <c r="B374" s="123"/>
      <c r="C374" s="124"/>
      <c r="D374" s="125" t="s">
        <v>55</v>
      </c>
      <c r="E374" s="126"/>
      <c r="F374" s="127"/>
      <c r="G374" s="126"/>
      <c r="H374" s="127"/>
      <c r="I374" s="128">
        <v>100</v>
      </c>
      <c r="J374" s="128"/>
      <c r="K374" s="96"/>
    </row>
    <row r="375" spans="1:11" x14ac:dyDescent="0.2">
      <c r="A375" s="85" t="s">
        <v>39</v>
      </c>
      <c r="B375" s="117" t="s">
        <v>826</v>
      </c>
      <c r="C375" s="118" t="s">
        <v>1048</v>
      </c>
      <c r="D375" s="119" t="s">
        <v>1049</v>
      </c>
      <c r="E375" s="120">
        <v>838822</v>
      </c>
      <c r="F375" s="121">
        <v>446525.9</v>
      </c>
      <c r="G375" s="120">
        <v>0</v>
      </c>
      <c r="H375" s="121">
        <v>3501</v>
      </c>
      <c r="I375" s="122">
        <v>100</v>
      </c>
      <c r="J375" s="122">
        <f>E375-(F375+H375+I375)</f>
        <v>388695.1</v>
      </c>
      <c r="K375" s="96"/>
    </row>
    <row r="376" spans="1:11" x14ac:dyDescent="0.2">
      <c r="A376" s="85" t="s">
        <v>39</v>
      </c>
      <c r="B376" s="123"/>
      <c r="C376" s="124"/>
      <c r="D376" s="125" t="s">
        <v>55</v>
      </c>
      <c r="E376" s="126"/>
      <c r="F376" s="127"/>
      <c r="G376" s="126"/>
      <c r="H376" s="127"/>
      <c r="I376" s="128">
        <v>100</v>
      </c>
      <c r="J376" s="128"/>
      <c r="K376" s="96"/>
    </row>
    <row r="377" spans="1:11" x14ac:dyDescent="0.2">
      <c r="A377" s="85" t="s">
        <v>39</v>
      </c>
      <c r="B377" s="117" t="s">
        <v>292</v>
      </c>
      <c r="C377" s="118" t="s">
        <v>1050</v>
      </c>
      <c r="D377" s="119" t="s">
        <v>1051</v>
      </c>
      <c r="E377" s="120">
        <v>14820</v>
      </c>
      <c r="F377" s="121">
        <v>11854.76</v>
      </c>
      <c r="G377" s="120">
        <v>0</v>
      </c>
      <c r="H377" s="121">
        <v>0</v>
      </c>
      <c r="I377" s="122">
        <v>2965</v>
      </c>
      <c r="J377" s="122">
        <f>E377-(F377+H377+I377)</f>
        <v>0.23999999999978172</v>
      </c>
      <c r="K377" s="96"/>
    </row>
    <row r="378" spans="1:11" x14ac:dyDescent="0.2">
      <c r="A378" s="85" t="s">
        <v>39</v>
      </c>
      <c r="B378" s="123"/>
      <c r="C378" s="124"/>
      <c r="D378" s="125" t="s">
        <v>65</v>
      </c>
      <c r="E378" s="126"/>
      <c r="F378" s="127"/>
      <c r="G378" s="126"/>
      <c r="H378" s="127"/>
      <c r="I378" s="128">
        <v>2965</v>
      </c>
      <c r="J378" s="128"/>
      <c r="K378" s="96"/>
    </row>
    <row r="379" spans="1:11" x14ac:dyDescent="0.2">
      <c r="A379" s="85" t="s">
        <v>39</v>
      </c>
      <c r="B379" s="117" t="s">
        <v>1052</v>
      </c>
      <c r="C379" s="118" t="s">
        <v>1053</v>
      </c>
      <c r="D379" s="119" t="s">
        <v>1054</v>
      </c>
      <c r="E379" s="120">
        <v>62300</v>
      </c>
      <c r="F379" s="121">
        <v>3804.48</v>
      </c>
      <c r="G379" s="120">
        <v>0</v>
      </c>
      <c r="H379" s="121">
        <v>9980</v>
      </c>
      <c r="I379" s="122">
        <v>5000</v>
      </c>
      <c r="J379" s="122">
        <f>E379-(F379+H379+I379)</f>
        <v>43515.520000000004</v>
      </c>
      <c r="K379" s="96"/>
    </row>
    <row r="380" spans="1:11" x14ac:dyDescent="0.2">
      <c r="A380" s="85" t="s">
        <v>39</v>
      </c>
      <c r="B380" s="123"/>
      <c r="C380" s="124"/>
      <c r="D380" s="125" t="s">
        <v>55</v>
      </c>
      <c r="E380" s="126"/>
      <c r="F380" s="127"/>
      <c r="G380" s="126"/>
      <c r="H380" s="127"/>
      <c r="I380" s="128">
        <v>5000</v>
      </c>
      <c r="J380" s="128"/>
      <c r="K380" s="96"/>
    </row>
    <row r="381" spans="1:11" x14ac:dyDescent="0.2">
      <c r="A381" s="85" t="s">
        <v>39</v>
      </c>
      <c r="B381" s="117" t="s">
        <v>1052</v>
      </c>
      <c r="C381" s="118" t="s">
        <v>1055</v>
      </c>
      <c r="D381" s="119" t="s">
        <v>1056</v>
      </c>
      <c r="E381" s="120">
        <v>49000</v>
      </c>
      <c r="F381" s="121">
        <v>0</v>
      </c>
      <c r="G381" s="120">
        <v>0</v>
      </c>
      <c r="H381" s="121">
        <v>9000</v>
      </c>
      <c r="I381" s="122">
        <v>10000</v>
      </c>
      <c r="J381" s="122">
        <f>E381-(F381+H381+I381)</f>
        <v>30000</v>
      </c>
      <c r="K381" s="96"/>
    </row>
    <row r="382" spans="1:11" ht="13.5" thickBot="1" x14ac:dyDescent="0.25">
      <c r="A382" s="85" t="s">
        <v>39</v>
      </c>
      <c r="B382" s="123"/>
      <c r="C382" s="124"/>
      <c r="D382" s="125" t="s">
        <v>55</v>
      </c>
      <c r="E382" s="126"/>
      <c r="F382" s="127"/>
      <c r="G382" s="126"/>
      <c r="H382" s="127"/>
      <c r="I382" s="128">
        <v>10000</v>
      </c>
      <c r="J382" s="128"/>
      <c r="K382" s="96"/>
    </row>
    <row r="383" spans="1:11" ht="13.5" thickBot="1" x14ac:dyDescent="0.25">
      <c r="A383" s="85" t="s">
        <v>39</v>
      </c>
      <c r="B383" s="112" t="s">
        <v>1057</v>
      </c>
      <c r="C383" s="113"/>
      <c r="D383" s="114"/>
      <c r="E383" s="115">
        <v>312592305.66000003</v>
      </c>
      <c r="F383" s="116">
        <v>49446241.469999999</v>
      </c>
      <c r="G383" s="115">
        <v>4900000</v>
      </c>
      <c r="H383" s="116">
        <v>12136979</v>
      </c>
      <c r="I383" s="116">
        <v>9451525.8000000007</v>
      </c>
      <c r="J383" s="116">
        <v>241557559.40000001</v>
      </c>
      <c r="K383" s="96"/>
    </row>
    <row r="384" spans="1:11" ht="13.5" thickBot="1" x14ac:dyDescent="0.25">
      <c r="A384" s="85" t="s">
        <v>39</v>
      </c>
      <c r="B384" s="129"/>
      <c r="C384" s="130"/>
      <c r="D384" s="131" t="s">
        <v>122</v>
      </c>
      <c r="E384" s="132">
        <f>SUM(E10:E383)/2</f>
        <v>312592305.65999997</v>
      </c>
      <c r="F384" s="133">
        <f>SUM(F10:F383)/2</f>
        <v>49446241.454999998</v>
      </c>
      <c r="G384" s="132">
        <f>SUM(G10:G383)/2</f>
        <v>4900000</v>
      </c>
      <c r="H384" s="134">
        <f>SUM(H10:H383)/2</f>
        <v>12136978.999999998</v>
      </c>
      <c r="I384" s="134">
        <f>SUM(I10:I383)/3</f>
        <v>9451525.8000000007</v>
      </c>
      <c r="J384" s="134">
        <f>E384-(F384+H384+I384)</f>
        <v>241557559.40499997</v>
      </c>
      <c r="K384" s="135"/>
    </row>
    <row r="385" spans="1:11" x14ac:dyDescent="0.2">
      <c r="A385" s="85" t="s">
        <v>39</v>
      </c>
      <c r="C385" s="97"/>
      <c r="E385" s="96"/>
      <c r="F385" s="96"/>
      <c r="G385" s="96"/>
      <c r="H385" s="96"/>
      <c r="I385" s="96"/>
      <c r="J385" s="96"/>
      <c r="K385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1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K119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20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21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66</v>
      </c>
      <c r="C11" s="118" t="s">
        <v>293</v>
      </c>
      <c r="D11" s="119" t="s">
        <v>294</v>
      </c>
      <c r="E11" s="120">
        <v>490000</v>
      </c>
      <c r="F11" s="121">
        <v>0</v>
      </c>
      <c r="G11" s="120">
        <v>0</v>
      </c>
      <c r="H11" s="121">
        <v>256000</v>
      </c>
      <c r="I11" s="122">
        <v>100000</v>
      </c>
      <c r="J11" s="122">
        <f>E11-(F11+H11+I11)</f>
        <v>134000</v>
      </c>
      <c r="K11" s="96"/>
    </row>
    <row r="12" spans="1:11" x14ac:dyDescent="0.2">
      <c r="A12" s="85" t="s">
        <v>39</v>
      </c>
      <c r="B12" s="123"/>
      <c r="C12" s="124"/>
      <c r="D12" s="125" t="s">
        <v>65</v>
      </c>
      <c r="E12" s="126"/>
      <c r="F12" s="127"/>
      <c r="G12" s="126"/>
      <c r="H12" s="127"/>
      <c r="I12" s="128">
        <v>100000</v>
      </c>
      <c r="J12" s="128"/>
      <c r="K12" s="96"/>
    </row>
    <row r="13" spans="1:11" x14ac:dyDescent="0.2">
      <c r="A13" s="85" t="s">
        <v>39</v>
      </c>
      <c r="B13" s="117" t="s">
        <v>66</v>
      </c>
      <c r="C13" s="118" t="s">
        <v>295</v>
      </c>
      <c r="D13" s="119" t="s">
        <v>296</v>
      </c>
      <c r="E13" s="120">
        <v>135000</v>
      </c>
      <c r="F13" s="121">
        <v>0</v>
      </c>
      <c r="G13" s="120">
        <v>0</v>
      </c>
      <c r="H13" s="121">
        <v>2420</v>
      </c>
      <c r="I13" s="122">
        <v>5000</v>
      </c>
      <c r="J13" s="122">
        <f>E13-(F13+H13+I13)</f>
        <v>127580</v>
      </c>
      <c r="K13" s="96"/>
    </row>
    <row r="14" spans="1:11" x14ac:dyDescent="0.2">
      <c r="A14" s="85" t="s">
        <v>39</v>
      </c>
      <c r="B14" s="123"/>
      <c r="C14" s="124"/>
      <c r="D14" s="125" t="s">
        <v>65</v>
      </c>
      <c r="E14" s="126"/>
      <c r="F14" s="127"/>
      <c r="G14" s="126"/>
      <c r="H14" s="127"/>
      <c r="I14" s="128">
        <v>5000</v>
      </c>
      <c r="J14" s="128"/>
      <c r="K14" s="96"/>
    </row>
    <row r="15" spans="1:11" x14ac:dyDescent="0.2">
      <c r="A15" s="85" t="s">
        <v>39</v>
      </c>
      <c r="B15" s="117" t="s">
        <v>66</v>
      </c>
      <c r="C15" s="137" t="s">
        <v>1058</v>
      </c>
      <c r="D15" s="119" t="s">
        <v>297</v>
      </c>
      <c r="E15" s="120">
        <v>3000</v>
      </c>
      <c r="F15" s="121">
        <v>0</v>
      </c>
      <c r="G15" s="120">
        <v>0</v>
      </c>
      <c r="H15" s="121">
        <v>0</v>
      </c>
      <c r="I15" s="122">
        <v>3000</v>
      </c>
      <c r="J15" s="122">
        <f>E15-(F15+H15+I15)</f>
        <v>0</v>
      </c>
      <c r="K15" s="96"/>
    </row>
    <row r="16" spans="1:11" x14ac:dyDescent="0.2">
      <c r="A16" s="85" t="s">
        <v>39</v>
      </c>
      <c r="B16" s="123"/>
      <c r="C16" s="138"/>
      <c r="D16" s="125" t="s">
        <v>65</v>
      </c>
      <c r="E16" s="126"/>
      <c r="F16" s="127"/>
      <c r="G16" s="126"/>
      <c r="H16" s="127"/>
      <c r="I16" s="128">
        <v>3000</v>
      </c>
      <c r="J16" s="128"/>
      <c r="K16" s="96"/>
    </row>
    <row r="17" spans="1:11" x14ac:dyDescent="0.2">
      <c r="A17" s="85" t="s">
        <v>39</v>
      </c>
      <c r="B17" s="117" t="s">
        <v>66</v>
      </c>
      <c r="C17" s="137" t="s">
        <v>1059</v>
      </c>
      <c r="D17" s="119" t="s">
        <v>298</v>
      </c>
      <c r="E17" s="120">
        <v>79500</v>
      </c>
      <c r="F17" s="121">
        <v>0</v>
      </c>
      <c r="G17" s="120">
        <v>0</v>
      </c>
      <c r="H17" s="121">
        <v>0</v>
      </c>
      <c r="I17" s="122">
        <v>8500</v>
      </c>
      <c r="J17" s="122">
        <f>E17-(F17+H17+I17)</f>
        <v>71000</v>
      </c>
      <c r="K17" s="96"/>
    </row>
    <row r="18" spans="1:11" x14ac:dyDescent="0.2">
      <c r="A18" s="85" t="s">
        <v>39</v>
      </c>
      <c r="B18" s="123"/>
      <c r="C18" s="138"/>
      <c r="D18" s="125" t="s">
        <v>65</v>
      </c>
      <c r="E18" s="126"/>
      <c r="F18" s="127"/>
      <c r="G18" s="126"/>
      <c r="H18" s="127"/>
      <c r="I18" s="128">
        <v>8500</v>
      </c>
      <c r="J18" s="128"/>
      <c r="K18" s="96"/>
    </row>
    <row r="19" spans="1:11" x14ac:dyDescent="0.2">
      <c r="A19" s="85" t="s">
        <v>39</v>
      </c>
      <c r="B19" s="117" t="s">
        <v>66</v>
      </c>
      <c r="C19" s="137" t="s">
        <v>1060</v>
      </c>
      <c r="D19" s="119" t="s">
        <v>299</v>
      </c>
      <c r="E19" s="120">
        <v>165000</v>
      </c>
      <c r="F19" s="121">
        <v>0</v>
      </c>
      <c r="G19" s="120">
        <v>0</v>
      </c>
      <c r="H19" s="121">
        <v>0</v>
      </c>
      <c r="I19" s="122">
        <v>2000</v>
      </c>
      <c r="J19" s="122">
        <f>E19-(F19+H19+I19)</f>
        <v>163000</v>
      </c>
      <c r="K19" s="96"/>
    </row>
    <row r="20" spans="1:11" x14ac:dyDescent="0.2">
      <c r="A20" s="85" t="s">
        <v>39</v>
      </c>
      <c r="B20" s="123"/>
      <c r="C20" s="124"/>
      <c r="D20" s="125" t="s">
        <v>65</v>
      </c>
      <c r="E20" s="126"/>
      <c r="F20" s="127"/>
      <c r="G20" s="126"/>
      <c r="H20" s="127"/>
      <c r="I20" s="128">
        <v>2000</v>
      </c>
      <c r="J20" s="128"/>
      <c r="K20" s="96"/>
    </row>
    <row r="21" spans="1:11" x14ac:dyDescent="0.2">
      <c r="A21" s="85" t="s">
        <v>39</v>
      </c>
      <c r="B21" s="117" t="s">
        <v>66</v>
      </c>
      <c r="C21" s="118" t="s">
        <v>300</v>
      </c>
      <c r="D21" s="119" t="s">
        <v>301</v>
      </c>
      <c r="E21" s="120">
        <v>60000</v>
      </c>
      <c r="F21" s="121">
        <v>2359.66</v>
      </c>
      <c r="G21" s="120">
        <v>0</v>
      </c>
      <c r="H21" s="121">
        <v>600</v>
      </c>
      <c r="I21" s="122">
        <v>2500</v>
      </c>
      <c r="J21" s="122">
        <f>E21-(F21+H21+I21)</f>
        <v>54540.34</v>
      </c>
      <c r="K21" s="96"/>
    </row>
    <row r="22" spans="1:11" x14ac:dyDescent="0.2">
      <c r="A22" s="85" t="s">
        <v>39</v>
      </c>
      <c r="B22" s="123"/>
      <c r="C22" s="124"/>
      <c r="D22" s="125" t="s">
        <v>65</v>
      </c>
      <c r="E22" s="126"/>
      <c r="F22" s="127"/>
      <c r="G22" s="126"/>
      <c r="H22" s="127"/>
      <c r="I22" s="128">
        <v>2500</v>
      </c>
      <c r="J22" s="128"/>
      <c r="K22" s="96"/>
    </row>
    <row r="23" spans="1:11" x14ac:dyDescent="0.2">
      <c r="A23" s="85" t="s">
        <v>39</v>
      </c>
      <c r="B23" s="117" t="s">
        <v>66</v>
      </c>
      <c r="C23" s="118" t="s">
        <v>302</v>
      </c>
      <c r="D23" s="119" t="s">
        <v>303</v>
      </c>
      <c r="E23" s="120">
        <v>209000</v>
      </c>
      <c r="F23" s="121">
        <v>191639.37</v>
      </c>
      <c r="G23" s="120">
        <v>0</v>
      </c>
      <c r="H23" s="121">
        <v>1900</v>
      </c>
      <c r="I23" s="122">
        <v>2500</v>
      </c>
      <c r="J23" s="122">
        <f>E23-(F23+H23+I23)</f>
        <v>12960.630000000005</v>
      </c>
      <c r="K23" s="96"/>
    </row>
    <row r="24" spans="1:11" x14ac:dyDescent="0.2">
      <c r="A24" s="85" t="s">
        <v>39</v>
      </c>
      <c r="B24" s="123"/>
      <c r="C24" s="124"/>
      <c r="D24" s="125" t="s">
        <v>65</v>
      </c>
      <c r="E24" s="126"/>
      <c r="F24" s="127"/>
      <c r="G24" s="126"/>
      <c r="H24" s="127"/>
      <c r="I24" s="128">
        <v>2500</v>
      </c>
      <c r="J24" s="128"/>
      <c r="K24" s="96"/>
    </row>
    <row r="25" spans="1:11" x14ac:dyDescent="0.2">
      <c r="A25" s="85" t="s">
        <v>39</v>
      </c>
      <c r="B25" s="117" t="s">
        <v>66</v>
      </c>
      <c r="C25" s="118" t="s">
        <v>304</v>
      </c>
      <c r="D25" s="119" t="s">
        <v>305</v>
      </c>
      <c r="E25" s="120">
        <v>149000</v>
      </c>
      <c r="F25" s="121">
        <v>7173.37</v>
      </c>
      <c r="G25" s="120">
        <v>0</v>
      </c>
      <c r="H25" s="121">
        <v>1000</v>
      </c>
      <c r="I25" s="122">
        <v>12500</v>
      </c>
      <c r="J25" s="122">
        <f>E25-(F25+H25+I25)</f>
        <v>128326.63</v>
      </c>
      <c r="K25" s="96"/>
    </row>
    <row r="26" spans="1:11" x14ac:dyDescent="0.2">
      <c r="A26" s="85" t="s">
        <v>39</v>
      </c>
      <c r="B26" s="123"/>
      <c r="C26" s="124"/>
      <c r="D26" s="125" t="s">
        <v>65</v>
      </c>
      <c r="E26" s="126"/>
      <c r="F26" s="127"/>
      <c r="G26" s="126"/>
      <c r="H26" s="127"/>
      <c r="I26" s="128">
        <v>12500</v>
      </c>
      <c r="J26" s="128"/>
      <c r="K26" s="96"/>
    </row>
    <row r="27" spans="1:11" x14ac:dyDescent="0.2">
      <c r="A27" s="85" t="s">
        <v>39</v>
      </c>
      <c r="B27" s="117" t="s">
        <v>66</v>
      </c>
      <c r="C27" s="118" t="s">
        <v>306</v>
      </c>
      <c r="D27" s="119" t="s">
        <v>307</v>
      </c>
      <c r="E27" s="120">
        <v>230000</v>
      </c>
      <c r="F27" s="121">
        <v>3829.39</v>
      </c>
      <c r="G27" s="120">
        <v>0</v>
      </c>
      <c r="H27" s="121">
        <v>3000</v>
      </c>
      <c r="I27" s="122">
        <v>2000</v>
      </c>
      <c r="J27" s="122">
        <f>E27-(F27+H27+I27)</f>
        <v>221170.61</v>
      </c>
      <c r="K27" s="96"/>
    </row>
    <row r="28" spans="1:11" x14ac:dyDescent="0.2">
      <c r="A28" s="85" t="s">
        <v>39</v>
      </c>
      <c r="B28" s="123"/>
      <c r="C28" s="124"/>
      <c r="D28" s="125" t="s">
        <v>65</v>
      </c>
      <c r="E28" s="126"/>
      <c r="F28" s="127"/>
      <c r="G28" s="126"/>
      <c r="H28" s="127"/>
      <c r="I28" s="128">
        <v>2000</v>
      </c>
      <c r="J28" s="128"/>
      <c r="K28" s="96"/>
    </row>
    <row r="29" spans="1:11" x14ac:dyDescent="0.2">
      <c r="A29" s="85" t="s">
        <v>39</v>
      </c>
      <c r="B29" s="117" t="s">
        <v>66</v>
      </c>
      <c r="C29" s="118" t="s">
        <v>308</v>
      </c>
      <c r="D29" s="119" t="s">
        <v>309</v>
      </c>
      <c r="E29" s="120">
        <v>196400</v>
      </c>
      <c r="F29" s="121">
        <v>2007.81</v>
      </c>
      <c r="G29" s="120">
        <v>0</v>
      </c>
      <c r="H29" s="121">
        <v>2320</v>
      </c>
      <c r="I29" s="122">
        <v>2500</v>
      </c>
      <c r="J29" s="122">
        <f>E29-(F29+H29+I29)</f>
        <v>189572.19</v>
      </c>
      <c r="K29" s="96"/>
    </row>
    <row r="30" spans="1:11" x14ac:dyDescent="0.2">
      <c r="A30" s="85" t="s">
        <v>39</v>
      </c>
      <c r="B30" s="123"/>
      <c r="C30" s="124"/>
      <c r="D30" s="125" t="s">
        <v>65</v>
      </c>
      <c r="E30" s="126"/>
      <c r="F30" s="127"/>
      <c r="G30" s="126"/>
      <c r="H30" s="127"/>
      <c r="I30" s="128">
        <v>2500</v>
      </c>
      <c r="J30" s="128"/>
      <c r="K30" s="96"/>
    </row>
    <row r="31" spans="1:11" x14ac:dyDescent="0.2">
      <c r="A31" s="85" t="s">
        <v>39</v>
      </c>
      <c r="B31" s="117" t="s">
        <v>66</v>
      </c>
      <c r="C31" s="118" t="s">
        <v>310</v>
      </c>
      <c r="D31" s="119" t="s">
        <v>311</v>
      </c>
      <c r="E31" s="120">
        <v>150000</v>
      </c>
      <c r="F31" s="121">
        <v>0</v>
      </c>
      <c r="G31" s="120">
        <v>0</v>
      </c>
      <c r="H31" s="121">
        <v>2000</v>
      </c>
      <c r="I31" s="122">
        <v>4500</v>
      </c>
      <c r="J31" s="122">
        <f>E31-(F31+H31+I31)</f>
        <v>143500</v>
      </c>
      <c r="K31" s="96"/>
    </row>
    <row r="32" spans="1:11" x14ac:dyDescent="0.2">
      <c r="A32" s="85" t="s">
        <v>39</v>
      </c>
      <c r="B32" s="123"/>
      <c r="C32" s="124"/>
      <c r="D32" s="125" t="s">
        <v>65</v>
      </c>
      <c r="E32" s="126"/>
      <c r="F32" s="127"/>
      <c r="G32" s="126"/>
      <c r="H32" s="127"/>
      <c r="I32" s="128">
        <v>4500</v>
      </c>
      <c r="J32" s="128"/>
      <c r="K32" s="96"/>
    </row>
    <row r="33" spans="1:11" x14ac:dyDescent="0.2">
      <c r="A33" s="85" t="s">
        <v>39</v>
      </c>
      <c r="B33" s="117" t="s">
        <v>66</v>
      </c>
      <c r="C33" s="118" t="s">
        <v>312</v>
      </c>
      <c r="D33" s="119" t="s">
        <v>313</v>
      </c>
      <c r="E33" s="120">
        <v>93000</v>
      </c>
      <c r="F33" s="121">
        <v>18660.38</v>
      </c>
      <c r="G33" s="120">
        <v>0</v>
      </c>
      <c r="H33" s="121">
        <v>55100</v>
      </c>
      <c r="I33" s="122">
        <v>15000</v>
      </c>
      <c r="J33" s="122">
        <f>E33-(F33+H33+I33)</f>
        <v>4239.6199999999953</v>
      </c>
      <c r="K33" s="96"/>
    </row>
    <row r="34" spans="1:11" x14ac:dyDescent="0.2">
      <c r="A34" s="85" t="s">
        <v>39</v>
      </c>
      <c r="B34" s="123"/>
      <c r="C34" s="124"/>
      <c r="D34" s="125" t="s">
        <v>65</v>
      </c>
      <c r="E34" s="126"/>
      <c r="F34" s="127"/>
      <c r="G34" s="126"/>
      <c r="H34" s="127"/>
      <c r="I34" s="128">
        <v>15000</v>
      </c>
      <c r="J34" s="128"/>
      <c r="K34" s="96"/>
    </row>
    <row r="35" spans="1:11" x14ac:dyDescent="0.2">
      <c r="A35" s="85" t="s">
        <v>39</v>
      </c>
      <c r="B35" s="117" t="s">
        <v>66</v>
      </c>
      <c r="C35" s="118" t="s">
        <v>314</v>
      </c>
      <c r="D35" s="119" t="s">
        <v>315</v>
      </c>
      <c r="E35" s="120">
        <v>135000</v>
      </c>
      <c r="F35" s="121">
        <v>3139.55</v>
      </c>
      <c r="G35" s="120">
        <v>0</v>
      </c>
      <c r="H35" s="121">
        <v>22900</v>
      </c>
      <c r="I35" s="122">
        <v>40000</v>
      </c>
      <c r="J35" s="122">
        <f>E35-(F35+H35+I35)</f>
        <v>68960.45</v>
      </c>
      <c r="K35" s="96"/>
    </row>
    <row r="36" spans="1:11" x14ac:dyDescent="0.2">
      <c r="A36" s="85" t="s">
        <v>39</v>
      </c>
      <c r="B36" s="123"/>
      <c r="C36" s="124"/>
      <c r="D36" s="125" t="s">
        <v>65</v>
      </c>
      <c r="E36" s="126"/>
      <c r="F36" s="127"/>
      <c r="G36" s="126"/>
      <c r="H36" s="127"/>
      <c r="I36" s="128">
        <v>40000</v>
      </c>
      <c r="J36" s="128"/>
      <c r="K36" s="96"/>
    </row>
    <row r="37" spans="1:11" x14ac:dyDescent="0.2">
      <c r="A37" s="85" t="s">
        <v>39</v>
      </c>
      <c r="B37" s="117" t="s">
        <v>66</v>
      </c>
      <c r="C37" s="118" t="s">
        <v>316</v>
      </c>
      <c r="D37" s="119" t="s">
        <v>317</v>
      </c>
      <c r="E37" s="120">
        <v>240000</v>
      </c>
      <c r="F37" s="121">
        <v>1615.33</v>
      </c>
      <c r="G37" s="120">
        <v>0</v>
      </c>
      <c r="H37" s="121">
        <v>5500</v>
      </c>
      <c r="I37" s="122">
        <v>5000</v>
      </c>
      <c r="J37" s="122">
        <f>E37-(F37+H37+I37)</f>
        <v>227884.67</v>
      </c>
      <c r="K37" s="96"/>
    </row>
    <row r="38" spans="1:11" x14ac:dyDescent="0.2">
      <c r="A38" s="85" t="s">
        <v>39</v>
      </c>
      <c r="B38" s="123"/>
      <c r="C38" s="124"/>
      <c r="D38" s="125" t="s">
        <v>65</v>
      </c>
      <c r="E38" s="126"/>
      <c r="F38" s="127"/>
      <c r="G38" s="126"/>
      <c r="H38" s="127"/>
      <c r="I38" s="128">
        <v>5000</v>
      </c>
      <c r="J38" s="128"/>
      <c r="K38" s="96"/>
    </row>
    <row r="39" spans="1:11" x14ac:dyDescent="0.2">
      <c r="A39" s="85" t="s">
        <v>39</v>
      </c>
      <c r="B39" s="117" t="s">
        <v>66</v>
      </c>
      <c r="C39" s="118" t="s">
        <v>318</v>
      </c>
      <c r="D39" s="119" t="s">
        <v>319</v>
      </c>
      <c r="E39" s="120">
        <v>241000</v>
      </c>
      <c r="F39" s="121">
        <v>5680.94</v>
      </c>
      <c r="G39" s="120">
        <v>0</v>
      </c>
      <c r="H39" s="121">
        <v>2700</v>
      </c>
      <c r="I39" s="122">
        <v>43000</v>
      </c>
      <c r="J39" s="122">
        <f>E39-(F39+H39+I39)</f>
        <v>189619.06</v>
      </c>
      <c r="K39" s="96"/>
    </row>
    <row r="40" spans="1:11" x14ac:dyDescent="0.2">
      <c r="A40" s="85" t="s">
        <v>39</v>
      </c>
      <c r="B40" s="123"/>
      <c r="C40" s="124"/>
      <c r="D40" s="125" t="s">
        <v>65</v>
      </c>
      <c r="E40" s="126"/>
      <c r="F40" s="127"/>
      <c r="G40" s="126"/>
      <c r="H40" s="127"/>
      <c r="I40" s="128">
        <v>43000</v>
      </c>
      <c r="J40" s="128"/>
      <c r="K40" s="96"/>
    </row>
    <row r="41" spans="1:11" x14ac:dyDescent="0.2">
      <c r="A41" s="85" t="s">
        <v>39</v>
      </c>
      <c r="B41" s="117" t="s">
        <v>66</v>
      </c>
      <c r="C41" s="118" t="s">
        <v>320</v>
      </c>
      <c r="D41" s="119" t="s">
        <v>321</v>
      </c>
      <c r="E41" s="120">
        <v>4000</v>
      </c>
      <c r="F41" s="121">
        <v>0</v>
      </c>
      <c r="G41" s="120">
        <v>0</v>
      </c>
      <c r="H41" s="121">
        <v>1000</v>
      </c>
      <c r="I41" s="122">
        <v>1000</v>
      </c>
      <c r="J41" s="122">
        <f>E41-(F41+H41+I41)</f>
        <v>2000</v>
      </c>
      <c r="K41" s="96"/>
    </row>
    <row r="42" spans="1:11" x14ac:dyDescent="0.2">
      <c r="A42" s="85" t="s">
        <v>39</v>
      </c>
      <c r="B42" s="123"/>
      <c r="C42" s="124"/>
      <c r="D42" s="125" t="s">
        <v>65</v>
      </c>
      <c r="E42" s="126"/>
      <c r="F42" s="127"/>
      <c r="G42" s="126"/>
      <c r="H42" s="127"/>
      <c r="I42" s="128">
        <v>1000</v>
      </c>
      <c r="J42" s="128"/>
      <c r="K42" s="96"/>
    </row>
    <row r="43" spans="1:11" x14ac:dyDescent="0.2">
      <c r="A43" s="85" t="s">
        <v>39</v>
      </c>
      <c r="B43" s="117" t="s">
        <v>66</v>
      </c>
      <c r="C43" s="118" t="s">
        <v>322</v>
      </c>
      <c r="D43" s="119" t="s">
        <v>323</v>
      </c>
      <c r="E43" s="120">
        <v>143000</v>
      </c>
      <c r="F43" s="121">
        <v>1497.98</v>
      </c>
      <c r="G43" s="120">
        <v>0</v>
      </c>
      <c r="H43" s="121">
        <v>2900</v>
      </c>
      <c r="I43" s="122">
        <v>1400</v>
      </c>
      <c r="J43" s="122">
        <f>E43-(F43+H43+I43)</f>
        <v>137202.01999999999</v>
      </c>
      <c r="K43" s="96"/>
    </row>
    <row r="44" spans="1:11" x14ac:dyDescent="0.2">
      <c r="A44" s="85" t="s">
        <v>39</v>
      </c>
      <c r="B44" s="123"/>
      <c r="C44" s="124"/>
      <c r="D44" s="125" t="s">
        <v>65</v>
      </c>
      <c r="E44" s="126"/>
      <c r="F44" s="127"/>
      <c r="G44" s="126"/>
      <c r="H44" s="127"/>
      <c r="I44" s="128">
        <v>1400</v>
      </c>
      <c r="J44" s="128"/>
      <c r="K44" s="96"/>
    </row>
    <row r="45" spans="1:11" x14ac:dyDescent="0.2">
      <c r="A45" s="85" t="s">
        <v>39</v>
      </c>
      <c r="B45" s="117" t="s">
        <v>66</v>
      </c>
      <c r="C45" s="118" t="s">
        <v>324</v>
      </c>
      <c r="D45" s="119" t="s">
        <v>325</v>
      </c>
      <c r="E45" s="120">
        <v>205000</v>
      </c>
      <c r="F45" s="121">
        <v>5742.1</v>
      </c>
      <c r="G45" s="120">
        <v>0</v>
      </c>
      <c r="H45" s="121">
        <v>6700</v>
      </c>
      <c r="I45" s="122">
        <v>169240.3</v>
      </c>
      <c r="J45" s="122">
        <f>E45-(F45+H45+I45)</f>
        <v>23317.600000000006</v>
      </c>
      <c r="K45" s="96"/>
    </row>
    <row r="46" spans="1:11" x14ac:dyDescent="0.2">
      <c r="A46" s="85" t="s">
        <v>39</v>
      </c>
      <c r="B46" s="123"/>
      <c r="C46" s="124"/>
      <c r="D46" s="125" t="s">
        <v>65</v>
      </c>
      <c r="E46" s="126"/>
      <c r="F46" s="127"/>
      <c r="G46" s="126"/>
      <c r="H46" s="127"/>
      <c r="I46" s="128">
        <v>169240.3</v>
      </c>
      <c r="J46" s="128"/>
      <c r="K46" s="96"/>
    </row>
    <row r="47" spans="1:11" x14ac:dyDescent="0.2">
      <c r="A47" s="85" t="s">
        <v>39</v>
      </c>
      <c r="B47" s="117" t="s">
        <v>66</v>
      </c>
      <c r="C47" s="118" t="s">
        <v>326</v>
      </c>
      <c r="D47" s="119" t="s">
        <v>327</v>
      </c>
      <c r="E47" s="120">
        <v>140000</v>
      </c>
      <c r="F47" s="121">
        <v>25495.62</v>
      </c>
      <c r="G47" s="120">
        <v>0</v>
      </c>
      <c r="H47" s="121">
        <v>6300</v>
      </c>
      <c r="I47" s="122">
        <v>2000</v>
      </c>
      <c r="J47" s="122">
        <f>E47-(F47+H47+I47)</f>
        <v>106204.38</v>
      </c>
      <c r="K47" s="96"/>
    </row>
    <row r="48" spans="1:11" x14ac:dyDescent="0.2">
      <c r="A48" s="85" t="s">
        <v>39</v>
      </c>
      <c r="B48" s="123"/>
      <c r="C48" s="124"/>
      <c r="D48" s="125" t="s">
        <v>65</v>
      </c>
      <c r="E48" s="126"/>
      <c r="F48" s="127"/>
      <c r="G48" s="126"/>
      <c r="H48" s="127"/>
      <c r="I48" s="128">
        <v>2000</v>
      </c>
      <c r="J48" s="128"/>
      <c r="K48" s="96"/>
    </row>
    <row r="49" spans="1:11" x14ac:dyDescent="0.2">
      <c r="A49" s="85" t="s">
        <v>39</v>
      </c>
      <c r="B49" s="117" t="s">
        <v>66</v>
      </c>
      <c r="C49" s="118" t="s">
        <v>328</v>
      </c>
      <c r="D49" s="119" t="s">
        <v>329</v>
      </c>
      <c r="E49" s="120">
        <v>27000</v>
      </c>
      <c r="F49" s="121">
        <v>236.19</v>
      </c>
      <c r="G49" s="120">
        <v>0</v>
      </c>
      <c r="H49" s="121">
        <v>1200</v>
      </c>
      <c r="I49" s="122">
        <v>2000</v>
      </c>
      <c r="J49" s="122">
        <f>E49-(F49+H49+I49)</f>
        <v>23563.81</v>
      </c>
      <c r="K49" s="96"/>
    </row>
    <row r="50" spans="1:11" x14ac:dyDescent="0.2">
      <c r="A50" s="85" t="s">
        <v>39</v>
      </c>
      <c r="B50" s="123"/>
      <c r="C50" s="124"/>
      <c r="D50" s="125" t="s">
        <v>65</v>
      </c>
      <c r="E50" s="126"/>
      <c r="F50" s="127"/>
      <c r="G50" s="126"/>
      <c r="H50" s="127"/>
      <c r="I50" s="128">
        <v>2000</v>
      </c>
      <c r="J50" s="128"/>
      <c r="K50" s="96"/>
    </row>
    <row r="51" spans="1:11" x14ac:dyDescent="0.2">
      <c r="A51" s="85" t="s">
        <v>39</v>
      </c>
      <c r="B51" s="117" t="s">
        <v>66</v>
      </c>
      <c r="C51" s="118" t="s">
        <v>330</v>
      </c>
      <c r="D51" s="119" t="s">
        <v>331</v>
      </c>
      <c r="E51" s="120">
        <v>528000</v>
      </c>
      <c r="F51" s="121">
        <v>44990.85</v>
      </c>
      <c r="G51" s="120">
        <v>0</v>
      </c>
      <c r="H51" s="121">
        <v>275700</v>
      </c>
      <c r="I51" s="122">
        <v>207309.1</v>
      </c>
      <c r="J51" s="122">
        <f>E51-(F51+H51+I51)</f>
        <v>5.0000000046566129E-2</v>
      </c>
      <c r="K51" s="96"/>
    </row>
    <row r="52" spans="1:11" x14ac:dyDescent="0.2">
      <c r="A52" s="85" t="s">
        <v>39</v>
      </c>
      <c r="B52" s="123"/>
      <c r="C52" s="124"/>
      <c r="D52" s="125" t="s">
        <v>65</v>
      </c>
      <c r="E52" s="126"/>
      <c r="F52" s="127"/>
      <c r="G52" s="126"/>
      <c r="H52" s="127"/>
      <c r="I52" s="128">
        <v>207309.1</v>
      </c>
      <c r="J52" s="128"/>
      <c r="K52" s="96"/>
    </row>
    <row r="53" spans="1:11" x14ac:dyDescent="0.2">
      <c r="A53" s="85" t="s">
        <v>39</v>
      </c>
      <c r="B53" s="117" t="s">
        <v>66</v>
      </c>
      <c r="C53" s="118" t="s">
        <v>332</v>
      </c>
      <c r="D53" s="119" t="s">
        <v>333</v>
      </c>
      <c r="E53" s="120">
        <v>135000</v>
      </c>
      <c r="F53" s="121">
        <v>0</v>
      </c>
      <c r="G53" s="120">
        <v>0</v>
      </c>
      <c r="H53" s="121">
        <v>3000</v>
      </c>
      <c r="I53" s="122">
        <v>1000</v>
      </c>
      <c r="J53" s="122">
        <f>E53-(F53+H53+I53)</f>
        <v>131000</v>
      </c>
      <c r="K53" s="96"/>
    </row>
    <row r="54" spans="1:11" x14ac:dyDescent="0.2">
      <c r="A54" s="85" t="s">
        <v>39</v>
      </c>
      <c r="B54" s="123"/>
      <c r="C54" s="124"/>
      <c r="D54" s="125" t="s">
        <v>65</v>
      </c>
      <c r="E54" s="126"/>
      <c r="F54" s="127"/>
      <c r="G54" s="126"/>
      <c r="H54" s="127"/>
      <c r="I54" s="128">
        <v>1000</v>
      </c>
      <c r="J54" s="128"/>
      <c r="K54" s="96"/>
    </row>
    <row r="55" spans="1:11" x14ac:dyDescent="0.2">
      <c r="A55" s="85" t="s">
        <v>39</v>
      </c>
      <c r="B55" s="117" t="s">
        <v>66</v>
      </c>
      <c r="C55" s="118" t="s">
        <v>334</v>
      </c>
      <c r="D55" s="119" t="s">
        <v>335</v>
      </c>
      <c r="E55" s="120">
        <v>225000</v>
      </c>
      <c r="F55" s="121">
        <v>1513.88</v>
      </c>
      <c r="G55" s="120">
        <v>0</v>
      </c>
      <c r="H55" s="121">
        <v>958.3</v>
      </c>
      <c r="I55" s="122">
        <v>65000</v>
      </c>
      <c r="J55" s="122">
        <f>E55-(F55+H55+I55)</f>
        <v>157527.82</v>
      </c>
      <c r="K55" s="96"/>
    </row>
    <row r="56" spans="1:11" x14ac:dyDescent="0.2">
      <c r="A56" s="85" t="s">
        <v>39</v>
      </c>
      <c r="B56" s="123"/>
      <c r="C56" s="124"/>
      <c r="D56" s="125" t="s">
        <v>65</v>
      </c>
      <c r="E56" s="126"/>
      <c r="F56" s="127"/>
      <c r="G56" s="126"/>
      <c r="H56" s="127"/>
      <c r="I56" s="128">
        <v>65000</v>
      </c>
      <c r="J56" s="128"/>
      <c r="K56" s="96"/>
    </row>
    <row r="57" spans="1:11" x14ac:dyDescent="0.2">
      <c r="A57" s="85" t="s">
        <v>39</v>
      </c>
      <c r="B57" s="117" t="s">
        <v>66</v>
      </c>
      <c r="C57" s="118" t="s">
        <v>336</v>
      </c>
      <c r="D57" s="119" t="s">
        <v>337</v>
      </c>
      <c r="E57" s="120">
        <v>800000</v>
      </c>
      <c r="F57" s="121">
        <v>0</v>
      </c>
      <c r="G57" s="120">
        <v>0</v>
      </c>
      <c r="H57" s="121">
        <v>200000</v>
      </c>
      <c r="I57" s="122">
        <v>200000</v>
      </c>
      <c r="J57" s="122">
        <f>E57-(F57+H57+I57)</f>
        <v>400000</v>
      </c>
      <c r="K57" s="96"/>
    </row>
    <row r="58" spans="1:11" x14ac:dyDescent="0.2">
      <c r="A58" s="85" t="s">
        <v>39</v>
      </c>
      <c r="B58" s="123"/>
      <c r="C58" s="124"/>
      <c r="D58" s="125" t="s">
        <v>65</v>
      </c>
      <c r="E58" s="126"/>
      <c r="F58" s="127"/>
      <c r="G58" s="126"/>
      <c r="H58" s="127"/>
      <c r="I58" s="128">
        <v>200000</v>
      </c>
      <c r="J58" s="128"/>
      <c r="K58" s="96"/>
    </row>
    <row r="59" spans="1:11" x14ac:dyDescent="0.2">
      <c r="A59" s="85" t="s">
        <v>39</v>
      </c>
      <c r="B59" s="117" t="s">
        <v>338</v>
      </c>
      <c r="C59" s="137" t="s">
        <v>1061</v>
      </c>
      <c r="D59" s="119" t="s">
        <v>339</v>
      </c>
      <c r="E59" s="120">
        <v>11000</v>
      </c>
      <c r="F59" s="121">
        <v>0</v>
      </c>
      <c r="G59" s="120">
        <v>0</v>
      </c>
      <c r="H59" s="121">
        <v>0</v>
      </c>
      <c r="I59" s="122">
        <v>11000</v>
      </c>
      <c r="J59" s="122">
        <f>E59-(F59+H59+I59)</f>
        <v>0</v>
      </c>
      <c r="K59" s="96"/>
    </row>
    <row r="60" spans="1:11" x14ac:dyDescent="0.2">
      <c r="A60" s="85" t="s">
        <v>39</v>
      </c>
      <c r="B60" s="123"/>
      <c r="C60" s="138"/>
      <c r="D60" s="125" t="s">
        <v>65</v>
      </c>
      <c r="E60" s="126"/>
      <c r="F60" s="127"/>
      <c r="G60" s="126"/>
      <c r="H60" s="127"/>
      <c r="I60" s="128">
        <v>11000</v>
      </c>
      <c r="J60" s="128"/>
      <c r="K60" s="96"/>
    </row>
    <row r="61" spans="1:11" x14ac:dyDescent="0.2">
      <c r="A61" s="85" t="s">
        <v>39</v>
      </c>
      <c r="B61" s="117" t="s">
        <v>338</v>
      </c>
      <c r="C61" s="137" t="s">
        <v>1062</v>
      </c>
      <c r="D61" s="119" t="s">
        <v>340</v>
      </c>
      <c r="E61" s="120">
        <v>7800</v>
      </c>
      <c r="F61" s="121">
        <v>0</v>
      </c>
      <c r="G61" s="120">
        <v>0</v>
      </c>
      <c r="H61" s="121">
        <v>0</v>
      </c>
      <c r="I61" s="122">
        <v>7800</v>
      </c>
      <c r="J61" s="122">
        <f>E61-(F61+H61+I61)</f>
        <v>0</v>
      </c>
      <c r="K61" s="96"/>
    </row>
    <row r="62" spans="1:11" x14ac:dyDescent="0.2">
      <c r="A62" s="85" t="s">
        <v>39</v>
      </c>
      <c r="B62" s="123"/>
      <c r="C62" s="124"/>
      <c r="D62" s="125" t="s">
        <v>65</v>
      </c>
      <c r="E62" s="126"/>
      <c r="F62" s="127"/>
      <c r="G62" s="126"/>
      <c r="H62" s="127"/>
      <c r="I62" s="128">
        <v>7800</v>
      </c>
      <c r="J62" s="128"/>
      <c r="K62" s="96"/>
    </row>
    <row r="63" spans="1:11" x14ac:dyDescent="0.2">
      <c r="A63" s="85" t="s">
        <v>39</v>
      </c>
      <c r="B63" s="117" t="s">
        <v>338</v>
      </c>
      <c r="C63" s="118" t="s">
        <v>341</v>
      </c>
      <c r="D63" s="119" t="s">
        <v>342</v>
      </c>
      <c r="E63" s="120">
        <v>1052995.5</v>
      </c>
      <c r="F63" s="121">
        <v>975595.47</v>
      </c>
      <c r="G63" s="120">
        <v>0</v>
      </c>
      <c r="H63" s="121">
        <v>74400</v>
      </c>
      <c r="I63" s="122">
        <v>84000</v>
      </c>
      <c r="J63" s="122">
        <f>E63-(F63+H63+I63)</f>
        <v>-80999.969999999972</v>
      </c>
      <c r="K63" s="96"/>
    </row>
    <row r="64" spans="1:11" x14ac:dyDescent="0.2">
      <c r="A64" s="85" t="s">
        <v>39</v>
      </c>
      <c r="B64" s="123"/>
      <c r="C64" s="124"/>
      <c r="D64" s="125" t="s">
        <v>65</v>
      </c>
      <c r="E64" s="126"/>
      <c r="F64" s="127"/>
      <c r="G64" s="126"/>
      <c r="H64" s="127"/>
      <c r="I64" s="128">
        <v>84000</v>
      </c>
      <c r="J64" s="128"/>
      <c r="K64" s="96"/>
    </row>
    <row r="65" spans="1:11" x14ac:dyDescent="0.2">
      <c r="A65" s="85" t="s">
        <v>39</v>
      </c>
      <c r="B65" s="117" t="s">
        <v>338</v>
      </c>
      <c r="C65" s="118" t="s">
        <v>343</v>
      </c>
      <c r="D65" s="119" t="s">
        <v>344</v>
      </c>
      <c r="E65" s="120">
        <v>7468.6</v>
      </c>
      <c r="F65" s="121">
        <v>0</v>
      </c>
      <c r="G65" s="120">
        <v>0</v>
      </c>
      <c r="H65" s="121">
        <v>200</v>
      </c>
      <c r="I65" s="122">
        <v>8000</v>
      </c>
      <c r="J65" s="122">
        <f>E65-(F65+H65+I65)</f>
        <v>-731.39999999999964</v>
      </c>
      <c r="K65" s="96"/>
    </row>
    <row r="66" spans="1:11" x14ac:dyDescent="0.2">
      <c r="A66" s="85" t="s">
        <v>39</v>
      </c>
      <c r="B66" s="123"/>
      <c r="C66" s="124"/>
      <c r="D66" s="125" t="s">
        <v>65</v>
      </c>
      <c r="E66" s="126"/>
      <c r="F66" s="127"/>
      <c r="G66" s="126"/>
      <c r="H66" s="127"/>
      <c r="I66" s="128">
        <v>8000</v>
      </c>
      <c r="J66" s="128"/>
      <c r="K66" s="96"/>
    </row>
    <row r="67" spans="1:11" x14ac:dyDescent="0.2">
      <c r="A67" s="85" t="s">
        <v>39</v>
      </c>
      <c r="B67" s="117" t="s">
        <v>338</v>
      </c>
      <c r="C67" s="118" t="s">
        <v>345</v>
      </c>
      <c r="D67" s="119" t="s">
        <v>346</v>
      </c>
      <c r="E67" s="120">
        <v>47413.5</v>
      </c>
      <c r="F67" s="121">
        <v>1635.52</v>
      </c>
      <c r="G67" s="120">
        <v>0</v>
      </c>
      <c r="H67" s="121">
        <v>47762.1</v>
      </c>
      <c r="I67" s="122">
        <v>7000</v>
      </c>
      <c r="J67" s="122">
        <f>E67-(F67+H67+I67)</f>
        <v>-8984.1199999999953</v>
      </c>
      <c r="K67" s="96"/>
    </row>
    <row r="68" spans="1:11" x14ac:dyDescent="0.2">
      <c r="A68" s="85" t="s">
        <v>39</v>
      </c>
      <c r="B68" s="123"/>
      <c r="C68" s="124"/>
      <c r="D68" s="125" t="s">
        <v>65</v>
      </c>
      <c r="E68" s="126"/>
      <c r="F68" s="127"/>
      <c r="G68" s="126"/>
      <c r="H68" s="127"/>
      <c r="I68" s="128">
        <v>7000</v>
      </c>
      <c r="J68" s="128"/>
      <c r="K68" s="96"/>
    </row>
    <row r="69" spans="1:11" x14ac:dyDescent="0.2">
      <c r="A69" s="85" t="s">
        <v>39</v>
      </c>
      <c r="B69" s="117" t="s">
        <v>338</v>
      </c>
      <c r="C69" s="118" t="s">
        <v>347</v>
      </c>
      <c r="D69" s="119" t="s">
        <v>348</v>
      </c>
      <c r="E69" s="120">
        <v>36094.980000000003</v>
      </c>
      <c r="F69" s="121">
        <v>5750.02</v>
      </c>
      <c r="G69" s="120">
        <v>0</v>
      </c>
      <c r="H69" s="121">
        <v>24501.1</v>
      </c>
      <c r="I69" s="122">
        <v>4000</v>
      </c>
      <c r="J69" s="122">
        <f>E69-(F69+H69+I69)</f>
        <v>1843.8600000000079</v>
      </c>
      <c r="K69" s="96"/>
    </row>
    <row r="70" spans="1:11" x14ac:dyDescent="0.2">
      <c r="A70" s="85" t="s">
        <v>39</v>
      </c>
      <c r="B70" s="123"/>
      <c r="C70" s="124"/>
      <c r="D70" s="125" t="s">
        <v>65</v>
      </c>
      <c r="E70" s="126"/>
      <c r="F70" s="127"/>
      <c r="G70" s="126"/>
      <c r="H70" s="127"/>
      <c r="I70" s="128">
        <v>4000</v>
      </c>
      <c r="J70" s="128"/>
      <c r="K70" s="96"/>
    </row>
    <row r="71" spans="1:11" x14ac:dyDescent="0.2">
      <c r="A71" s="85" t="s">
        <v>39</v>
      </c>
      <c r="B71" s="117" t="s">
        <v>338</v>
      </c>
      <c r="C71" s="118" t="s">
        <v>349</v>
      </c>
      <c r="D71" s="119" t="s">
        <v>350</v>
      </c>
      <c r="E71" s="120">
        <v>28240</v>
      </c>
      <c r="F71" s="121">
        <v>570.15</v>
      </c>
      <c r="G71" s="120">
        <v>0</v>
      </c>
      <c r="H71" s="121">
        <v>21419.8</v>
      </c>
      <c r="I71" s="122">
        <v>4000</v>
      </c>
      <c r="J71" s="122">
        <f>E71-(F71+H71+I71)</f>
        <v>2250.0499999999993</v>
      </c>
      <c r="K71" s="96"/>
    </row>
    <row r="72" spans="1:11" x14ac:dyDescent="0.2">
      <c r="A72" s="85" t="s">
        <v>39</v>
      </c>
      <c r="B72" s="123"/>
      <c r="C72" s="124"/>
      <c r="D72" s="125" t="s">
        <v>65</v>
      </c>
      <c r="E72" s="126"/>
      <c r="F72" s="127"/>
      <c r="G72" s="126"/>
      <c r="H72" s="127"/>
      <c r="I72" s="128">
        <v>4000</v>
      </c>
      <c r="J72" s="128"/>
      <c r="K72" s="96"/>
    </row>
    <row r="73" spans="1:11" x14ac:dyDescent="0.2">
      <c r="A73" s="85" t="s">
        <v>39</v>
      </c>
      <c r="B73" s="117" t="s">
        <v>338</v>
      </c>
      <c r="C73" s="118" t="s">
        <v>351</v>
      </c>
      <c r="D73" s="119" t="s">
        <v>352</v>
      </c>
      <c r="E73" s="120">
        <v>52641</v>
      </c>
      <c r="F73" s="121">
        <v>640.33000000000004</v>
      </c>
      <c r="G73" s="120">
        <v>0</v>
      </c>
      <c r="H73" s="121">
        <v>42177.1</v>
      </c>
      <c r="I73" s="122">
        <v>6000</v>
      </c>
      <c r="J73" s="122">
        <f>E73-(F73+H73+I73)</f>
        <v>3823.5699999999997</v>
      </c>
      <c r="K73" s="96"/>
    </row>
    <row r="74" spans="1:11" x14ac:dyDescent="0.2">
      <c r="A74" s="85" t="s">
        <v>39</v>
      </c>
      <c r="B74" s="123"/>
      <c r="C74" s="124"/>
      <c r="D74" s="125" t="s">
        <v>65</v>
      </c>
      <c r="E74" s="126"/>
      <c r="F74" s="127"/>
      <c r="G74" s="126"/>
      <c r="H74" s="127"/>
      <c r="I74" s="128">
        <v>6000</v>
      </c>
      <c r="J74" s="128"/>
      <c r="K74" s="96"/>
    </row>
    <row r="75" spans="1:11" x14ac:dyDescent="0.2">
      <c r="A75" s="85" t="s">
        <v>39</v>
      </c>
      <c r="B75" s="117" t="s">
        <v>338</v>
      </c>
      <c r="C75" s="118" t="s">
        <v>353</v>
      </c>
      <c r="D75" s="119" t="s">
        <v>354</v>
      </c>
      <c r="E75" s="120">
        <v>31317</v>
      </c>
      <c r="F75" s="121">
        <v>665.62</v>
      </c>
      <c r="G75" s="120">
        <v>0</v>
      </c>
      <c r="H75" s="121">
        <v>651.4</v>
      </c>
      <c r="I75" s="122">
        <v>30000</v>
      </c>
      <c r="J75" s="122">
        <f>E75-(F75+H75+I75)</f>
        <v>-2.0000000000436557E-2</v>
      </c>
      <c r="K75" s="96"/>
    </row>
    <row r="76" spans="1:11" x14ac:dyDescent="0.2">
      <c r="A76" s="85" t="s">
        <v>39</v>
      </c>
      <c r="B76" s="123"/>
      <c r="C76" s="124"/>
      <c r="D76" s="125" t="s">
        <v>65</v>
      </c>
      <c r="E76" s="126"/>
      <c r="F76" s="127"/>
      <c r="G76" s="126"/>
      <c r="H76" s="127"/>
      <c r="I76" s="128">
        <v>30000</v>
      </c>
      <c r="J76" s="128"/>
      <c r="K76" s="96"/>
    </row>
    <row r="77" spans="1:11" x14ac:dyDescent="0.2">
      <c r="A77" s="85" t="s">
        <v>39</v>
      </c>
      <c r="B77" s="117" t="s">
        <v>338</v>
      </c>
      <c r="C77" s="118" t="s">
        <v>355</v>
      </c>
      <c r="D77" s="119" t="s">
        <v>356</v>
      </c>
      <c r="E77" s="120">
        <v>22000</v>
      </c>
      <c r="F77" s="121">
        <v>478.68</v>
      </c>
      <c r="G77" s="120">
        <v>0</v>
      </c>
      <c r="H77" s="121">
        <v>0</v>
      </c>
      <c r="I77" s="122">
        <v>20000</v>
      </c>
      <c r="J77" s="122">
        <f>E77-(F77+H77+I77)</f>
        <v>1521.3199999999997</v>
      </c>
      <c r="K77" s="96"/>
    </row>
    <row r="78" spans="1:11" x14ac:dyDescent="0.2">
      <c r="A78" s="85" t="s">
        <v>39</v>
      </c>
      <c r="B78" s="123"/>
      <c r="C78" s="124"/>
      <c r="D78" s="125" t="s">
        <v>65</v>
      </c>
      <c r="E78" s="126"/>
      <c r="F78" s="127"/>
      <c r="G78" s="126"/>
      <c r="H78" s="127"/>
      <c r="I78" s="128">
        <v>20000</v>
      </c>
      <c r="J78" s="128"/>
      <c r="K78" s="96"/>
    </row>
    <row r="79" spans="1:11" x14ac:dyDescent="0.2">
      <c r="A79" s="85" t="s">
        <v>39</v>
      </c>
      <c r="B79" s="117" t="s">
        <v>338</v>
      </c>
      <c r="C79" s="118" t="s">
        <v>357</v>
      </c>
      <c r="D79" s="119" t="s">
        <v>358</v>
      </c>
      <c r="E79" s="120">
        <v>15100</v>
      </c>
      <c r="F79" s="121">
        <v>861.52</v>
      </c>
      <c r="G79" s="120">
        <v>0</v>
      </c>
      <c r="H79" s="121">
        <v>0</v>
      </c>
      <c r="I79" s="122">
        <v>2000</v>
      </c>
      <c r="J79" s="122">
        <f>E79-(F79+H79+I79)</f>
        <v>12238.48</v>
      </c>
      <c r="K79" s="96"/>
    </row>
    <row r="80" spans="1:11" x14ac:dyDescent="0.2">
      <c r="A80" s="85" t="s">
        <v>39</v>
      </c>
      <c r="B80" s="123"/>
      <c r="C80" s="124"/>
      <c r="D80" s="125" t="s">
        <v>65</v>
      </c>
      <c r="E80" s="126"/>
      <c r="F80" s="127"/>
      <c r="G80" s="126"/>
      <c r="H80" s="127"/>
      <c r="I80" s="128">
        <v>2000</v>
      </c>
      <c r="J80" s="128"/>
      <c r="K80" s="96"/>
    </row>
    <row r="81" spans="1:11" x14ac:dyDescent="0.2">
      <c r="A81" s="85" t="s">
        <v>39</v>
      </c>
      <c r="B81" s="117" t="s">
        <v>338</v>
      </c>
      <c r="C81" s="118" t="s">
        <v>359</v>
      </c>
      <c r="D81" s="119" t="s">
        <v>360</v>
      </c>
      <c r="E81" s="120">
        <v>16000</v>
      </c>
      <c r="F81" s="121">
        <v>0</v>
      </c>
      <c r="G81" s="120">
        <v>0</v>
      </c>
      <c r="H81" s="121">
        <v>800</v>
      </c>
      <c r="I81" s="122">
        <v>20000</v>
      </c>
      <c r="J81" s="122">
        <f>E81-(F81+H81+I81)</f>
        <v>-4800</v>
      </c>
      <c r="K81" s="96"/>
    </row>
    <row r="82" spans="1:11" x14ac:dyDescent="0.2">
      <c r="A82" s="85" t="s">
        <v>39</v>
      </c>
      <c r="B82" s="123"/>
      <c r="C82" s="124"/>
      <c r="D82" s="125" t="s">
        <v>65</v>
      </c>
      <c r="E82" s="126"/>
      <c r="F82" s="127"/>
      <c r="G82" s="126"/>
      <c r="H82" s="127"/>
      <c r="I82" s="128">
        <v>20000</v>
      </c>
      <c r="J82" s="128"/>
      <c r="K82" s="96"/>
    </row>
    <row r="83" spans="1:11" x14ac:dyDescent="0.2">
      <c r="A83" s="85" t="s">
        <v>39</v>
      </c>
      <c r="B83" s="117" t="s">
        <v>338</v>
      </c>
      <c r="C83" s="118" t="s">
        <v>361</v>
      </c>
      <c r="D83" s="119" t="s">
        <v>362</v>
      </c>
      <c r="E83" s="120">
        <v>33835</v>
      </c>
      <c r="F83" s="121">
        <v>1835.23</v>
      </c>
      <c r="G83" s="120">
        <v>0</v>
      </c>
      <c r="H83" s="121">
        <v>5330</v>
      </c>
      <c r="I83" s="122">
        <v>32000</v>
      </c>
      <c r="J83" s="122">
        <f>E83-(F83+H83+I83)</f>
        <v>-5330.2299999999959</v>
      </c>
      <c r="K83" s="96"/>
    </row>
    <row r="84" spans="1:11" x14ac:dyDescent="0.2">
      <c r="A84" s="85" t="s">
        <v>39</v>
      </c>
      <c r="B84" s="123"/>
      <c r="C84" s="124"/>
      <c r="D84" s="125" t="s">
        <v>65</v>
      </c>
      <c r="E84" s="126"/>
      <c r="F84" s="127"/>
      <c r="G84" s="126"/>
      <c r="H84" s="127"/>
      <c r="I84" s="128">
        <v>32000</v>
      </c>
      <c r="J84" s="128"/>
      <c r="K84" s="96"/>
    </row>
    <row r="85" spans="1:11" x14ac:dyDescent="0.2">
      <c r="A85" s="85" t="s">
        <v>39</v>
      </c>
      <c r="B85" s="117" t="s">
        <v>338</v>
      </c>
      <c r="C85" s="118" t="s">
        <v>363</v>
      </c>
      <c r="D85" s="119" t="s">
        <v>364</v>
      </c>
      <c r="E85" s="120">
        <v>595</v>
      </c>
      <c r="F85" s="121">
        <v>354.22</v>
      </c>
      <c r="G85" s="120">
        <v>0</v>
      </c>
      <c r="H85" s="121">
        <v>180</v>
      </c>
      <c r="I85" s="122">
        <v>22000</v>
      </c>
      <c r="J85" s="122">
        <f>E85-(F85+H85+I85)</f>
        <v>-21939.22</v>
      </c>
      <c r="K85" s="96"/>
    </row>
    <row r="86" spans="1:11" x14ac:dyDescent="0.2">
      <c r="A86" s="85" t="s">
        <v>39</v>
      </c>
      <c r="B86" s="123"/>
      <c r="C86" s="124"/>
      <c r="D86" s="125" t="s">
        <v>65</v>
      </c>
      <c r="E86" s="126"/>
      <c r="F86" s="127"/>
      <c r="G86" s="126"/>
      <c r="H86" s="127"/>
      <c r="I86" s="128">
        <v>22000</v>
      </c>
      <c r="J86" s="128"/>
      <c r="K86" s="96"/>
    </row>
    <row r="87" spans="1:11" x14ac:dyDescent="0.2">
      <c r="A87" s="85" t="s">
        <v>39</v>
      </c>
      <c r="B87" s="117" t="s">
        <v>338</v>
      </c>
      <c r="C87" s="118" t="s">
        <v>365</v>
      </c>
      <c r="D87" s="119" t="s">
        <v>366</v>
      </c>
      <c r="E87" s="120">
        <v>463.6</v>
      </c>
      <c r="F87" s="121">
        <v>282.86</v>
      </c>
      <c r="G87" s="120">
        <v>0</v>
      </c>
      <c r="H87" s="121">
        <v>0</v>
      </c>
      <c r="I87" s="122">
        <v>6000</v>
      </c>
      <c r="J87" s="122">
        <f>E87-(F87+H87+I87)</f>
        <v>-5819.2599999999993</v>
      </c>
      <c r="K87" s="96"/>
    </row>
    <row r="88" spans="1:11" x14ac:dyDescent="0.2">
      <c r="A88" s="85" t="s">
        <v>39</v>
      </c>
      <c r="B88" s="123"/>
      <c r="C88" s="124"/>
      <c r="D88" s="125" t="s">
        <v>65</v>
      </c>
      <c r="E88" s="126"/>
      <c r="F88" s="127"/>
      <c r="G88" s="126"/>
      <c r="H88" s="127"/>
      <c r="I88" s="128">
        <v>6000</v>
      </c>
      <c r="J88" s="128"/>
      <c r="K88" s="96"/>
    </row>
    <row r="89" spans="1:11" x14ac:dyDescent="0.2">
      <c r="A89" s="85" t="s">
        <v>39</v>
      </c>
      <c r="B89" s="117" t="s">
        <v>338</v>
      </c>
      <c r="C89" s="118" t="s">
        <v>367</v>
      </c>
      <c r="D89" s="119" t="s">
        <v>368</v>
      </c>
      <c r="E89" s="120">
        <v>25531</v>
      </c>
      <c r="F89" s="121">
        <v>0</v>
      </c>
      <c r="G89" s="120">
        <v>0</v>
      </c>
      <c r="H89" s="121">
        <v>21000</v>
      </c>
      <c r="I89" s="122">
        <v>4000</v>
      </c>
      <c r="J89" s="122">
        <f>E89-(F89+H89+I89)</f>
        <v>531</v>
      </c>
      <c r="K89" s="96"/>
    </row>
    <row r="90" spans="1:11" x14ac:dyDescent="0.2">
      <c r="A90" s="85" t="s">
        <v>39</v>
      </c>
      <c r="B90" s="123"/>
      <c r="C90" s="124"/>
      <c r="D90" s="125" t="s">
        <v>65</v>
      </c>
      <c r="E90" s="126"/>
      <c r="F90" s="127"/>
      <c r="G90" s="126"/>
      <c r="H90" s="127"/>
      <c r="I90" s="128">
        <v>4000</v>
      </c>
      <c r="J90" s="128"/>
      <c r="K90" s="96"/>
    </row>
    <row r="91" spans="1:11" x14ac:dyDescent="0.2">
      <c r="A91" s="85" t="s">
        <v>39</v>
      </c>
      <c r="B91" s="117" t="s">
        <v>338</v>
      </c>
      <c r="C91" s="118" t="s">
        <v>369</v>
      </c>
      <c r="D91" s="119" t="s">
        <v>370</v>
      </c>
      <c r="E91" s="120">
        <v>28900</v>
      </c>
      <c r="F91" s="121">
        <v>0</v>
      </c>
      <c r="G91" s="120">
        <v>0</v>
      </c>
      <c r="H91" s="121">
        <v>0</v>
      </c>
      <c r="I91" s="122">
        <v>20000</v>
      </c>
      <c r="J91" s="122">
        <f>E91-(F91+H91+I91)</f>
        <v>8900</v>
      </c>
      <c r="K91" s="96"/>
    </row>
    <row r="92" spans="1:11" x14ac:dyDescent="0.2">
      <c r="A92" s="85" t="s">
        <v>39</v>
      </c>
      <c r="B92" s="123"/>
      <c r="C92" s="124"/>
      <c r="D92" s="125" t="s">
        <v>65</v>
      </c>
      <c r="E92" s="126"/>
      <c r="F92" s="127"/>
      <c r="G92" s="126"/>
      <c r="H92" s="127"/>
      <c r="I92" s="128">
        <v>20000</v>
      </c>
      <c r="J92" s="128"/>
      <c r="K92" s="96"/>
    </row>
    <row r="93" spans="1:11" x14ac:dyDescent="0.2">
      <c r="A93" s="85" t="s">
        <v>39</v>
      </c>
      <c r="B93" s="117" t="s">
        <v>338</v>
      </c>
      <c r="C93" s="118" t="s">
        <v>371</v>
      </c>
      <c r="D93" s="119" t="s">
        <v>372</v>
      </c>
      <c r="E93" s="120">
        <v>9630.7000000000007</v>
      </c>
      <c r="F93" s="121">
        <v>390.26</v>
      </c>
      <c r="G93" s="120">
        <v>0</v>
      </c>
      <c r="H93" s="121">
        <v>9609.2000000000007</v>
      </c>
      <c r="I93" s="122">
        <v>182</v>
      </c>
      <c r="J93" s="122">
        <f>E93-(F93+H93+I93)</f>
        <v>-550.76000000000022</v>
      </c>
      <c r="K93" s="96"/>
    </row>
    <row r="94" spans="1:11" x14ac:dyDescent="0.2">
      <c r="A94" s="85" t="s">
        <v>39</v>
      </c>
      <c r="B94" s="123"/>
      <c r="C94" s="124"/>
      <c r="D94" s="125" t="s">
        <v>65</v>
      </c>
      <c r="E94" s="126"/>
      <c r="F94" s="127"/>
      <c r="G94" s="126"/>
      <c r="H94" s="127"/>
      <c r="I94" s="128">
        <v>182</v>
      </c>
      <c r="J94" s="128"/>
      <c r="K94" s="96"/>
    </row>
    <row r="95" spans="1:11" x14ac:dyDescent="0.2">
      <c r="A95" s="85" t="s">
        <v>39</v>
      </c>
      <c r="B95" s="117" t="s">
        <v>338</v>
      </c>
      <c r="C95" s="118" t="s">
        <v>373</v>
      </c>
      <c r="D95" s="119" t="s">
        <v>374</v>
      </c>
      <c r="E95" s="120">
        <v>37631</v>
      </c>
      <c r="F95" s="121">
        <v>0</v>
      </c>
      <c r="G95" s="120">
        <v>0</v>
      </c>
      <c r="H95" s="121">
        <v>11700</v>
      </c>
      <c r="I95" s="122">
        <v>20000</v>
      </c>
      <c r="J95" s="122">
        <f>E95-(F95+H95+I95)</f>
        <v>5931</v>
      </c>
      <c r="K95" s="96"/>
    </row>
    <row r="96" spans="1:11" x14ac:dyDescent="0.2">
      <c r="A96" s="85" t="s">
        <v>39</v>
      </c>
      <c r="B96" s="123"/>
      <c r="C96" s="124"/>
      <c r="D96" s="125" t="s">
        <v>65</v>
      </c>
      <c r="E96" s="126"/>
      <c r="F96" s="127"/>
      <c r="G96" s="126"/>
      <c r="H96" s="127"/>
      <c r="I96" s="128">
        <v>20000</v>
      </c>
      <c r="J96" s="128"/>
      <c r="K96" s="96"/>
    </row>
    <row r="97" spans="1:11" x14ac:dyDescent="0.2">
      <c r="A97" s="85" t="s">
        <v>39</v>
      </c>
      <c r="B97" s="117" t="s">
        <v>338</v>
      </c>
      <c r="C97" s="118" t="s">
        <v>375</v>
      </c>
      <c r="D97" s="119" t="s">
        <v>376</v>
      </c>
      <c r="E97" s="120">
        <v>7300</v>
      </c>
      <c r="F97" s="121">
        <v>0</v>
      </c>
      <c r="G97" s="120">
        <v>0</v>
      </c>
      <c r="H97" s="121">
        <v>6044.1</v>
      </c>
      <c r="I97" s="122">
        <v>500</v>
      </c>
      <c r="J97" s="122">
        <f>E97-(F97+H97+I97)</f>
        <v>755.89999999999964</v>
      </c>
      <c r="K97" s="96"/>
    </row>
    <row r="98" spans="1:11" x14ac:dyDescent="0.2">
      <c r="A98" s="85" t="s">
        <v>39</v>
      </c>
      <c r="B98" s="123"/>
      <c r="C98" s="124"/>
      <c r="D98" s="125" t="s">
        <v>65</v>
      </c>
      <c r="E98" s="126"/>
      <c r="F98" s="127"/>
      <c r="G98" s="126"/>
      <c r="H98" s="127"/>
      <c r="I98" s="128">
        <v>500</v>
      </c>
      <c r="J98" s="128"/>
      <c r="K98" s="96"/>
    </row>
    <row r="99" spans="1:11" x14ac:dyDescent="0.2">
      <c r="A99" s="85" t="s">
        <v>39</v>
      </c>
      <c r="B99" s="117" t="s">
        <v>338</v>
      </c>
      <c r="C99" s="118" t="s">
        <v>377</v>
      </c>
      <c r="D99" s="119" t="s">
        <v>378</v>
      </c>
      <c r="E99" s="120">
        <v>16000</v>
      </c>
      <c r="F99" s="121">
        <v>0</v>
      </c>
      <c r="G99" s="120">
        <v>0</v>
      </c>
      <c r="H99" s="121">
        <v>1000</v>
      </c>
      <c r="I99" s="122">
        <v>15000</v>
      </c>
      <c r="J99" s="122">
        <f>E99-(F99+H99+I99)</f>
        <v>0</v>
      </c>
      <c r="K99" s="96"/>
    </row>
    <row r="100" spans="1:11" x14ac:dyDescent="0.2">
      <c r="A100" s="85" t="s">
        <v>39</v>
      </c>
      <c r="B100" s="123"/>
      <c r="C100" s="124"/>
      <c r="D100" s="125" t="s">
        <v>65</v>
      </c>
      <c r="E100" s="126"/>
      <c r="F100" s="127"/>
      <c r="G100" s="126"/>
      <c r="H100" s="127"/>
      <c r="I100" s="128">
        <v>15000</v>
      </c>
      <c r="J100" s="128"/>
      <c r="K100" s="96"/>
    </row>
    <row r="101" spans="1:11" x14ac:dyDescent="0.2">
      <c r="A101" s="85" t="s">
        <v>39</v>
      </c>
      <c r="B101" s="117" t="s">
        <v>338</v>
      </c>
      <c r="C101" s="118" t="s">
        <v>379</v>
      </c>
      <c r="D101" s="119" t="s">
        <v>380</v>
      </c>
      <c r="E101" s="120">
        <v>52000</v>
      </c>
      <c r="F101" s="121">
        <v>0</v>
      </c>
      <c r="G101" s="120">
        <v>0</v>
      </c>
      <c r="H101" s="121">
        <v>2000</v>
      </c>
      <c r="I101" s="122">
        <v>2000</v>
      </c>
      <c r="J101" s="122">
        <f>E101-(F101+H101+I101)</f>
        <v>48000</v>
      </c>
      <c r="K101" s="96"/>
    </row>
    <row r="102" spans="1:11" x14ac:dyDescent="0.2">
      <c r="A102" s="85" t="s">
        <v>39</v>
      </c>
      <c r="B102" s="123"/>
      <c r="C102" s="124"/>
      <c r="D102" s="125" t="s">
        <v>65</v>
      </c>
      <c r="E102" s="126"/>
      <c r="F102" s="127"/>
      <c r="G102" s="126"/>
      <c r="H102" s="127"/>
      <c r="I102" s="128">
        <v>2000</v>
      </c>
      <c r="J102" s="128"/>
      <c r="K102" s="96"/>
    </row>
    <row r="103" spans="1:11" x14ac:dyDescent="0.2">
      <c r="A103" s="85" t="s">
        <v>39</v>
      </c>
      <c r="B103" s="117" t="s">
        <v>338</v>
      </c>
      <c r="C103" s="118" t="s">
        <v>381</v>
      </c>
      <c r="D103" s="119" t="s">
        <v>382</v>
      </c>
      <c r="E103" s="120">
        <v>34000</v>
      </c>
      <c r="F103" s="121">
        <v>0</v>
      </c>
      <c r="G103" s="120">
        <v>0</v>
      </c>
      <c r="H103" s="121">
        <v>1987.5</v>
      </c>
      <c r="I103" s="122">
        <v>32000</v>
      </c>
      <c r="J103" s="122">
        <f>E103-(F103+H103+I103)</f>
        <v>12.5</v>
      </c>
      <c r="K103" s="96"/>
    </row>
    <row r="104" spans="1:11" x14ac:dyDescent="0.2">
      <c r="A104" s="85" t="s">
        <v>39</v>
      </c>
      <c r="B104" s="123"/>
      <c r="C104" s="124"/>
      <c r="D104" s="125" t="s">
        <v>65</v>
      </c>
      <c r="E104" s="126"/>
      <c r="F104" s="127"/>
      <c r="G104" s="126"/>
      <c r="H104" s="127"/>
      <c r="I104" s="128">
        <v>32000</v>
      </c>
      <c r="J104" s="128"/>
      <c r="K104" s="96"/>
    </row>
    <row r="105" spans="1:11" x14ac:dyDescent="0.2">
      <c r="A105" s="85" t="s">
        <v>39</v>
      </c>
      <c r="B105" s="117" t="s">
        <v>338</v>
      </c>
      <c r="C105" s="118" t="s">
        <v>383</v>
      </c>
      <c r="D105" s="119" t="s">
        <v>384</v>
      </c>
      <c r="E105" s="120">
        <v>22000</v>
      </c>
      <c r="F105" s="121">
        <v>0</v>
      </c>
      <c r="G105" s="120">
        <v>0</v>
      </c>
      <c r="H105" s="121">
        <v>2000</v>
      </c>
      <c r="I105" s="122">
        <v>20000</v>
      </c>
      <c r="J105" s="122">
        <f>E105-(F105+H105+I105)</f>
        <v>0</v>
      </c>
      <c r="K105" s="96"/>
    </row>
    <row r="106" spans="1:11" x14ac:dyDescent="0.2">
      <c r="A106" s="85" t="s">
        <v>39</v>
      </c>
      <c r="B106" s="123"/>
      <c r="C106" s="124"/>
      <c r="D106" s="125" t="s">
        <v>65</v>
      </c>
      <c r="E106" s="126"/>
      <c r="F106" s="127"/>
      <c r="G106" s="126"/>
      <c r="H106" s="127"/>
      <c r="I106" s="128">
        <v>20000</v>
      </c>
      <c r="J106" s="128"/>
      <c r="K106" s="96"/>
    </row>
    <row r="107" spans="1:11" x14ac:dyDescent="0.2">
      <c r="A107" s="85" t="s">
        <v>39</v>
      </c>
      <c r="B107" s="117" t="s">
        <v>338</v>
      </c>
      <c r="C107" s="118" t="s">
        <v>385</v>
      </c>
      <c r="D107" s="119" t="s">
        <v>386</v>
      </c>
      <c r="E107" s="120">
        <v>27000</v>
      </c>
      <c r="F107" s="121">
        <v>0</v>
      </c>
      <c r="G107" s="120">
        <v>0</v>
      </c>
      <c r="H107" s="121">
        <v>2000</v>
      </c>
      <c r="I107" s="122">
        <v>2000</v>
      </c>
      <c r="J107" s="122">
        <f>E107-(F107+H107+I107)</f>
        <v>23000</v>
      </c>
      <c r="K107" s="96"/>
    </row>
    <row r="108" spans="1:11" x14ac:dyDescent="0.2">
      <c r="A108" s="85" t="s">
        <v>39</v>
      </c>
      <c r="B108" s="123"/>
      <c r="C108" s="124"/>
      <c r="D108" s="125" t="s">
        <v>65</v>
      </c>
      <c r="E108" s="126"/>
      <c r="F108" s="127"/>
      <c r="G108" s="126"/>
      <c r="H108" s="127"/>
      <c r="I108" s="128">
        <v>2000</v>
      </c>
      <c r="J108" s="128"/>
      <c r="K108" s="96"/>
    </row>
    <row r="109" spans="1:11" x14ac:dyDescent="0.2">
      <c r="A109" s="85" t="s">
        <v>39</v>
      </c>
      <c r="B109" s="117" t="s">
        <v>338</v>
      </c>
      <c r="C109" s="118" t="s">
        <v>387</v>
      </c>
      <c r="D109" s="119" t="s">
        <v>388</v>
      </c>
      <c r="E109" s="120">
        <v>3000</v>
      </c>
      <c r="F109" s="121">
        <v>0</v>
      </c>
      <c r="G109" s="120">
        <v>0</v>
      </c>
      <c r="H109" s="121">
        <v>1000</v>
      </c>
      <c r="I109" s="122">
        <v>2000</v>
      </c>
      <c r="J109" s="122">
        <f>E109-(F109+H109+I109)</f>
        <v>0</v>
      </c>
      <c r="K109" s="96"/>
    </row>
    <row r="110" spans="1:11" x14ac:dyDescent="0.2">
      <c r="A110" s="85" t="s">
        <v>39</v>
      </c>
      <c r="B110" s="123"/>
      <c r="C110" s="124"/>
      <c r="D110" s="125" t="s">
        <v>65</v>
      </c>
      <c r="E110" s="126"/>
      <c r="F110" s="127"/>
      <c r="G110" s="126"/>
      <c r="H110" s="127"/>
      <c r="I110" s="128">
        <v>2000</v>
      </c>
      <c r="J110" s="128"/>
      <c r="K110" s="96"/>
    </row>
    <row r="111" spans="1:11" x14ac:dyDescent="0.2">
      <c r="A111" s="85" t="s">
        <v>39</v>
      </c>
      <c r="B111" s="117" t="s">
        <v>338</v>
      </c>
      <c r="C111" s="118" t="s">
        <v>389</v>
      </c>
      <c r="D111" s="119" t="s">
        <v>390</v>
      </c>
      <c r="E111" s="120">
        <v>13000</v>
      </c>
      <c r="F111" s="121">
        <v>0</v>
      </c>
      <c r="G111" s="120">
        <v>0</v>
      </c>
      <c r="H111" s="121">
        <v>1000</v>
      </c>
      <c r="I111" s="122">
        <v>2000</v>
      </c>
      <c r="J111" s="122">
        <f>E111-(F111+H111+I111)</f>
        <v>10000</v>
      </c>
      <c r="K111" s="96"/>
    </row>
    <row r="112" spans="1:11" ht="13.5" thickBot="1" x14ac:dyDescent="0.25">
      <c r="A112" s="85" t="s">
        <v>39</v>
      </c>
      <c r="B112" s="123"/>
      <c r="C112" s="124"/>
      <c r="D112" s="125" t="s">
        <v>65</v>
      </c>
      <c r="E112" s="126"/>
      <c r="F112" s="127"/>
      <c r="G112" s="126"/>
      <c r="H112" s="127"/>
      <c r="I112" s="128">
        <v>2000</v>
      </c>
      <c r="J112" s="128"/>
      <c r="K112" s="96"/>
    </row>
    <row r="113" spans="1:11" ht="13.5" thickBot="1" x14ac:dyDescent="0.25">
      <c r="A113" s="85" t="s">
        <v>39</v>
      </c>
      <c r="B113" s="112" t="s">
        <v>391</v>
      </c>
      <c r="C113" s="113"/>
      <c r="D113" s="114"/>
      <c r="E113" s="115">
        <v>6421856.8799999999</v>
      </c>
      <c r="F113" s="116">
        <v>1304642.31</v>
      </c>
      <c r="G113" s="115">
        <v>0</v>
      </c>
      <c r="H113" s="116">
        <v>1129960.6000000001</v>
      </c>
      <c r="I113" s="116">
        <v>1280431.3999999999</v>
      </c>
      <c r="J113" s="116">
        <v>2706822.57</v>
      </c>
      <c r="K113" s="96"/>
    </row>
    <row r="114" spans="1:11" ht="13.5" thickBot="1" x14ac:dyDescent="0.25">
      <c r="A114" s="85" t="s">
        <v>39</v>
      </c>
      <c r="B114" s="112" t="s">
        <v>22</v>
      </c>
      <c r="C114" s="113"/>
      <c r="D114" s="114"/>
      <c r="E114" s="115"/>
      <c r="F114" s="116"/>
      <c r="G114" s="115"/>
      <c r="H114" s="116"/>
      <c r="I114" s="116"/>
      <c r="J114" s="116"/>
      <c r="K114" s="96"/>
    </row>
    <row r="115" spans="1:11" x14ac:dyDescent="0.2">
      <c r="A115" s="85" t="s">
        <v>39</v>
      </c>
      <c r="B115" s="117" t="s">
        <v>62</v>
      </c>
      <c r="C115" s="118" t="s">
        <v>392</v>
      </c>
      <c r="D115" s="119" t="s">
        <v>393</v>
      </c>
      <c r="E115" s="120">
        <v>100000</v>
      </c>
      <c r="F115" s="121">
        <v>0</v>
      </c>
      <c r="G115" s="120">
        <v>0</v>
      </c>
      <c r="H115" s="121">
        <v>0</v>
      </c>
      <c r="I115" s="122">
        <v>10000</v>
      </c>
      <c r="J115" s="122">
        <f>E115-(F115+H115+I115)</f>
        <v>90000</v>
      </c>
      <c r="K115" s="96"/>
    </row>
    <row r="116" spans="1:11" ht="13.5" thickBot="1" x14ac:dyDescent="0.25">
      <c r="A116" s="85" t="s">
        <v>39</v>
      </c>
      <c r="B116" s="123"/>
      <c r="C116" s="124"/>
      <c r="D116" s="125" t="s">
        <v>65</v>
      </c>
      <c r="E116" s="126"/>
      <c r="F116" s="127"/>
      <c r="G116" s="126"/>
      <c r="H116" s="127"/>
      <c r="I116" s="128">
        <v>10000</v>
      </c>
      <c r="J116" s="128"/>
      <c r="K116" s="96"/>
    </row>
    <row r="117" spans="1:11" ht="13.5" thickBot="1" x14ac:dyDescent="0.25">
      <c r="A117" s="85" t="s">
        <v>39</v>
      </c>
      <c r="B117" s="112" t="s">
        <v>394</v>
      </c>
      <c r="C117" s="113"/>
      <c r="D117" s="114"/>
      <c r="E117" s="115">
        <v>100000</v>
      </c>
      <c r="F117" s="116">
        <v>0</v>
      </c>
      <c r="G117" s="115">
        <v>0</v>
      </c>
      <c r="H117" s="116">
        <v>0</v>
      </c>
      <c r="I117" s="116">
        <v>10000</v>
      </c>
      <c r="J117" s="116">
        <v>90000</v>
      </c>
      <c r="K117" s="96"/>
    </row>
    <row r="118" spans="1:11" ht="13.5" thickBot="1" x14ac:dyDescent="0.25">
      <c r="A118" s="85" t="s">
        <v>39</v>
      </c>
      <c r="B118" s="129"/>
      <c r="C118" s="130"/>
      <c r="D118" s="131" t="s">
        <v>122</v>
      </c>
      <c r="E118" s="132">
        <f>SUM(E10:E117)/2</f>
        <v>6521856.8799999999</v>
      </c>
      <c r="F118" s="133">
        <f>SUM(F10:F117)/2</f>
        <v>1304642.3050000002</v>
      </c>
      <c r="G118" s="132">
        <f>SUM(G10:G117)/2</f>
        <v>0</v>
      </c>
      <c r="H118" s="134">
        <f>SUM(H10:H117)/2</f>
        <v>1129960.6000000001</v>
      </c>
      <c r="I118" s="134">
        <f>SUM(I10:I117)/3</f>
        <v>1290431.4000000001</v>
      </c>
      <c r="J118" s="134">
        <f>E118-(F118+H118+I118)</f>
        <v>2796822.5749999993</v>
      </c>
      <c r="K118" s="135"/>
    </row>
    <row r="119" spans="1:11" x14ac:dyDescent="0.2">
      <c r="A119" s="85" t="s">
        <v>39</v>
      </c>
      <c r="C119" s="97"/>
      <c r="E119" s="96"/>
      <c r="F119" s="96"/>
      <c r="G119" s="96"/>
      <c r="H119" s="96"/>
      <c r="I119" s="96"/>
      <c r="J119" s="96"/>
      <c r="K119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K65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23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9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395</v>
      </c>
      <c r="C11" s="118" t="s">
        <v>396</v>
      </c>
      <c r="D11" s="119" t="s">
        <v>397</v>
      </c>
      <c r="E11" s="120">
        <v>620</v>
      </c>
      <c r="F11" s="121">
        <v>0</v>
      </c>
      <c r="G11" s="120">
        <v>0</v>
      </c>
      <c r="H11" s="121">
        <v>0</v>
      </c>
      <c r="I11" s="122">
        <v>620</v>
      </c>
      <c r="J11" s="122">
        <f>E11-(F11+H11+I11)</f>
        <v>0</v>
      </c>
      <c r="K11" s="96"/>
    </row>
    <row r="12" spans="1:11" x14ac:dyDescent="0.2">
      <c r="A12" s="85" t="s">
        <v>39</v>
      </c>
      <c r="B12" s="123"/>
      <c r="C12" s="124"/>
      <c r="D12" s="125" t="s">
        <v>55</v>
      </c>
      <c r="E12" s="126"/>
      <c r="F12" s="127"/>
      <c r="G12" s="126"/>
      <c r="H12" s="127"/>
      <c r="I12" s="128">
        <v>620</v>
      </c>
      <c r="J12" s="128"/>
      <c r="K12" s="96"/>
    </row>
    <row r="13" spans="1:11" x14ac:dyDescent="0.2">
      <c r="A13" s="85" t="s">
        <v>39</v>
      </c>
      <c r="B13" s="117" t="s">
        <v>398</v>
      </c>
      <c r="C13" s="118" t="s">
        <v>399</v>
      </c>
      <c r="D13" s="119" t="s">
        <v>400</v>
      </c>
      <c r="E13" s="120">
        <v>2720</v>
      </c>
      <c r="F13" s="121">
        <v>0</v>
      </c>
      <c r="G13" s="120">
        <v>0</v>
      </c>
      <c r="H13" s="121">
        <v>0</v>
      </c>
      <c r="I13" s="122">
        <v>2387</v>
      </c>
      <c r="J13" s="122">
        <f>E13-(F13+H13+I13)</f>
        <v>333</v>
      </c>
      <c r="K13" s="96"/>
    </row>
    <row r="14" spans="1:11" x14ac:dyDescent="0.2">
      <c r="A14" s="85" t="s">
        <v>39</v>
      </c>
      <c r="B14" s="123"/>
      <c r="C14" s="124"/>
      <c r="D14" s="125" t="s">
        <v>55</v>
      </c>
      <c r="E14" s="126"/>
      <c r="F14" s="127"/>
      <c r="G14" s="126"/>
      <c r="H14" s="127"/>
      <c r="I14" s="128">
        <v>2387</v>
      </c>
      <c r="J14" s="128"/>
      <c r="K14" s="96"/>
    </row>
    <row r="15" spans="1:11" x14ac:dyDescent="0.2">
      <c r="A15" s="85" t="s">
        <v>39</v>
      </c>
      <c r="B15" s="117" t="s">
        <v>398</v>
      </c>
      <c r="C15" s="118" t="s">
        <v>401</v>
      </c>
      <c r="D15" s="119" t="s">
        <v>402</v>
      </c>
      <c r="E15" s="120">
        <v>6075</v>
      </c>
      <c r="F15" s="121">
        <v>0</v>
      </c>
      <c r="G15" s="120">
        <v>0</v>
      </c>
      <c r="H15" s="121">
        <v>0</v>
      </c>
      <c r="I15" s="122">
        <v>5431</v>
      </c>
      <c r="J15" s="122">
        <f>E15-(F15+H15+I15)</f>
        <v>644</v>
      </c>
      <c r="K15" s="96"/>
    </row>
    <row r="16" spans="1:11" x14ac:dyDescent="0.2">
      <c r="A16" s="85" t="s">
        <v>39</v>
      </c>
      <c r="B16" s="123"/>
      <c r="C16" s="124"/>
      <c r="D16" s="125" t="s">
        <v>55</v>
      </c>
      <c r="E16" s="126"/>
      <c r="F16" s="127"/>
      <c r="G16" s="126"/>
      <c r="H16" s="127"/>
      <c r="I16" s="128">
        <v>5431</v>
      </c>
      <c r="J16" s="128"/>
      <c r="K16" s="96"/>
    </row>
    <row r="17" spans="1:11" x14ac:dyDescent="0.2">
      <c r="A17" s="85" t="s">
        <v>39</v>
      </c>
      <c r="B17" s="117" t="s">
        <v>403</v>
      </c>
      <c r="C17" s="118" t="s">
        <v>404</v>
      </c>
      <c r="D17" s="119" t="s">
        <v>405</v>
      </c>
      <c r="E17" s="120">
        <v>32195</v>
      </c>
      <c r="F17" s="121">
        <v>1709.62</v>
      </c>
      <c r="G17" s="120">
        <v>0</v>
      </c>
      <c r="H17" s="121">
        <v>5800</v>
      </c>
      <c r="I17" s="122">
        <v>5656</v>
      </c>
      <c r="J17" s="122">
        <f>E17-(F17+H17+I17)</f>
        <v>19029.38</v>
      </c>
      <c r="K17" s="96"/>
    </row>
    <row r="18" spans="1:11" x14ac:dyDescent="0.2">
      <c r="A18" s="85" t="s">
        <v>39</v>
      </c>
      <c r="B18" s="123"/>
      <c r="C18" s="124"/>
      <c r="D18" s="125" t="s">
        <v>55</v>
      </c>
      <c r="E18" s="126"/>
      <c r="F18" s="127"/>
      <c r="G18" s="126"/>
      <c r="H18" s="127"/>
      <c r="I18" s="128">
        <v>5656</v>
      </c>
      <c r="J18" s="128"/>
      <c r="K18" s="96"/>
    </row>
    <row r="19" spans="1:11" x14ac:dyDescent="0.2">
      <c r="A19" s="85" t="s">
        <v>39</v>
      </c>
      <c r="B19" s="117" t="s">
        <v>406</v>
      </c>
      <c r="C19" s="118" t="s">
        <v>407</v>
      </c>
      <c r="D19" s="119" t="s">
        <v>408</v>
      </c>
      <c r="E19" s="120">
        <v>2100</v>
      </c>
      <c r="F19" s="121">
        <v>0</v>
      </c>
      <c r="G19" s="120">
        <v>0</v>
      </c>
      <c r="H19" s="121">
        <v>0</v>
      </c>
      <c r="I19" s="122">
        <v>2100</v>
      </c>
      <c r="J19" s="122">
        <f>E19-(F19+H19+I19)</f>
        <v>0</v>
      </c>
      <c r="K19" s="96"/>
    </row>
    <row r="20" spans="1:11" x14ac:dyDescent="0.2">
      <c r="A20" s="85" t="s">
        <v>39</v>
      </c>
      <c r="B20" s="123"/>
      <c r="C20" s="124"/>
      <c r="D20" s="125" t="s">
        <v>55</v>
      </c>
      <c r="E20" s="126"/>
      <c r="F20" s="127"/>
      <c r="G20" s="126"/>
      <c r="H20" s="127"/>
      <c r="I20" s="128">
        <v>2100</v>
      </c>
      <c r="J20" s="128"/>
      <c r="K20" s="96"/>
    </row>
    <row r="21" spans="1:11" x14ac:dyDescent="0.2">
      <c r="A21" s="85" t="s">
        <v>39</v>
      </c>
      <c r="B21" s="117" t="s">
        <v>409</v>
      </c>
      <c r="C21" s="118" t="s">
        <v>410</v>
      </c>
      <c r="D21" s="119" t="s">
        <v>411</v>
      </c>
      <c r="E21" s="120">
        <v>319808</v>
      </c>
      <c r="F21" s="121">
        <v>7498.5</v>
      </c>
      <c r="G21" s="120">
        <v>0</v>
      </c>
      <c r="H21" s="121">
        <v>1000</v>
      </c>
      <c r="I21" s="122">
        <v>158474</v>
      </c>
      <c r="J21" s="122">
        <f>E21-(F21+H21+I21)</f>
        <v>152835.5</v>
      </c>
      <c r="K21" s="96"/>
    </row>
    <row r="22" spans="1:11" x14ac:dyDescent="0.2">
      <c r="A22" s="85" t="s">
        <v>39</v>
      </c>
      <c r="B22" s="123"/>
      <c r="C22" s="124"/>
      <c r="D22" s="125" t="s">
        <v>55</v>
      </c>
      <c r="E22" s="126"/>
      <c r="F22" s="127"/>
      <c r="G22" s="126"/>
      <c r="H22" s="127"/>
      <c r="I22" s="128">
        <v>158474</v>
      </c>
      <c r="J22" s="128"/>
      <c r="K22" s="96"/>
    </row>
    <row r="23" spans="1:11" x14ac:dyDescent="0.2">
      <c r="A23" s="85" t="s">
        <v>39</v>
      </c>
      <c r="B23" s="117" t="s">
        <v>409</v>
      </c>
      <c r="C23" s="118" t="s">
        <v>412</v>
      </c>
      <c r="D23" s="119" t="s">
        <v>413</v>
      </c>
      <c r="E23" s="120">
        <v>15087</v>
      </c>
      <c r="F23" s="121">
        <v>543.94000000000005</v>
      </c>
      <c r="G23" s="120">
        <v>0</v>
      </c>
      <c r="H23" s="121">
        <v>0</v>
      </c>
      <c r="I23" s="122">
        <v>11779</v>
      </c>
      <c r="J23" s="122">
        <f>E23-(F23+H23+I23)</f>
        <v>2764.0599999999995</v>
      </c>
      <c r="K23" s="96"/>
    </row>
    <row r="24" spans="1:11" x14ac:dyDescent="0.2">
      <c r="A24" s="85" t="s">
        <v>39</v>
      </c>
      <c r="B24" s="123"/>
      <c r="C24" s="124"/>
      <c r="D24" s="125" t="s">
        <v>55</v>
      </c>
      <c r="E24" s="126"/>
      <c r="F24" s="127"/>
      <c r="G24" s="126"/>
      <c r="H24" s="127"/>
      <c r="I24" s="128">
        <v>11779</v>
      </c>
      <c r="J24" s="128"/>
      <c r="K24" s="96"/>
    </row>
    <row r="25" spans="1:11" x14ac:dyDescent="0.2">
      <c r="A25" s="85" t="s">
        <v>39</v>
      </c>
      <c r="B25" s="117" t="s">
        <v>414</v>
      </c>
      <c r="C25" s="118" t="s">
        <v>415</v>
      </c>
      <c r="D25" s="119" t="s">
        <v>416</v>
      </c>
      <c r="E25" s="120">
        <v>37000</v>
      </c>
      <c r="F25" s="121">
        <v>0</v>
      </c>
      <c r="G25" s="120">
        <v>0</v>
      </c>
      <c r="H25" s="121">
        <v>0</v>
      </c>
      <c r="I25" s="122">
        <v>2800</v>
      </c>
      <c r="J25" s="122">
        <f>E25-(F25+H25+I25)</f>
        <v>34200</v>
      </c>
      <c r="K25" s="96"/>
    </row>
    <row r="26" spans="1:11" x14ac:dyDescent="0.2">
      <c r="A26" s="85" t="s">
        <v>39</v>
      </c>
      <c r="B26" s="123"/>
      <c r="C26" s="124"/>
      <c r="D26" s="125" t="s">
        <v>55</v>
      </c>
      <c r="E26" s="126"/>
      <c r="F26" s="127"/>
      <c r="G26" s="126"/>
      <c r="H26" s="127"/>
      <c r="I26" s="128">
        <v>2800</v>
      </c>
      <c r="J26" s="128"/>
      <c r="K26" s="96"/>
    </row>
    <row r="27" spans="1:11" x14ac:dyDescent="0.2">
      <c r="A27" s="85" t="s">
        <v>39</v>
      </c>
      <c r="B27" s="117" t="s">
        <v>417</v>
      </c>
      <c r="C27" s="118" t="s">
        <v>418</v>
      </c>
      <c r="D27" s="119" t="s">
        <v>419</v>
      </c>
      <c r="E27" s="120">
        <v>3000</v>
      </c>
      <c r="F27" s="121">
        <v>0</v>
      </c>
      <c r="G27" s="120">
        <v>0</v>
      </c>
      <c r="H27" s="121">
        <v>0</v>
      </c>
      <c r="I27" s="122">
        <v>3000</v>
      </c>
      <c r="J27" s="122">
        <f>E27-(F27+H27+I27)</f>
        <v>0</v>
      </c>
      <c r="K27" s="96"/>
    </row>
    <row r="28" spans="1:11" x14ac:dyDescent="0.2">
      <c r="A28" s="85" t="s">
        <v>39</v>
      </c>
      <c r="B28" s="123"/>
      <c r="C28" s="124"/>
      <c r="D28" s="125" t="s">
        <v>55</v>
      </c>
      <c r="E28" s="126"/>
      <c r="F28" s="127"/>
      <c r="G28" s="126"/>
      <c r="H28" s="127"/>
      <c r="I28" s="128">
        <v>3000</v>
      </c>
      <c r="J28" s="128"/>
      <c r="K28" s="96"/>
    </row>
    <row r="29" spans="1:11" x14ac:dyDescent="0.2">
      <c r="A29" s="85" t="s">
        <v>39</v>
      </c>
      <c r="B29" s="117" t="s">
        <v>420</v>
      </c>
      <c r="C29" s="118" t="s">
        <v>421</v>
      </c>
      <c r="D29" s="119" t="s">
        <v>422</v>
      </c>
      <c r="E29" s="120">
        <v>25350</v>
      </c>
      <c r="F29" s="121">
        <v>0</v>
      </c>
      <c r="G29" s="120">
        <v>0</v>
      </c>
      <c r="H29" s="121">
        <v>0</v>
      </c>
      <c r="I29" s="122">
        <v>1000</v>
      </c>
      <c r="J29" s="122">
        <f>E29-(F29+H29+I29)</f>
        <v>24350</v>
      </c>
      <c r="K29" s="96"/>
    </row>
    <row r="30" spans="1:11" x14ac:dyDescent="0.2">
      <c r="A30" s="85" t="s">
        <v>39</v>
      </c>
      <c r="B30" s="123"/>
      <c r="C30" s="124"/>
      <c r="D30" s="125" t="s">
        <v>55</v>
      </c>
      <c r="E30" s="126"/>
      <c r="F30" s="127"/>
      <c r="G30" s="126"/>
      <c r="H30" s="127"/>
      <c r="I30" s="128">
        <v>1000</v>
      </c>
      <c r="J30" s="128"/>
      <c r="K30" s="96"/>
    </row>
    <row r="31" spans="1:11" x14ac:dyDescent="0.2">
      <c r="A31" s="85" t="s">
        <v>39</v>
      </c>
      <c r="B31" s="117" t="s">
        <v>423</v>
      </c>
      <c r="C31" s="118" t="s">
        <v>424</v>
      </c>
      <c r="D31" s="119" t="s">
        <v>425</v>
      </c>
      <c r="E31" s="120">
        <v>610400</v>
      </c>
      <c r="F31" s="121">
        <v>6889.76</v>
      </c>
      <c r="G31" s="120">
        <v>0</v>
      </c>
      <c r="H31" s="121">
        <v>5000</v>
      </c>
      <c r="I31" s="122">
        <v>61900</v>
      </c>
      <c r="J31" s="122">
        <f>E31-(F31+H31+I31)</f>
        <v>536610.24</v>
      </c>
      <c r="K31" s="96"/>
    </row>
    <row r="32" spans="1:11" x14ac:dyDescent="0.2">
      <c r="A32" s="85" t="s">
        <v>39</v>
      </c>
      <c r="B32" s="123"/>
      <c r="C32" s="124"/>
      <c r="D32" s="125" t="s">
        <v>55</v>
      </c>
      <c r="E32" s="126"/>
      <c r="F32" s="127"/>
      <c r="G32" s="126"/>
      <c r="H32" s="127"/>
      <c r="I32" s="128">
        <v>61900</v>
      </c>
      <c r="J32" s="128"/>
      <c r="K32" s="96"/>
    </row>
    <row r="33" spans="1:11" x14ac:dyDescent="0.2">
      <c r="A33" s="85" t="s">
        <v>39</v>
      </c>
      <c r="B33" s="117" t="s">
        <v>426</v>
      </c>
      <c r="C33" s="118" t="s">
        <v>427</v>
      </c>
      <c r="D33" s="119" t="s">
        <v>428</v>
      </c>
      <c r="E33" s="120">
        <v>13200</v>
      </c>
      <c r="F33" s="121">
        <v>0</v>
      </c>
      <c r="G33" s="120">
        <v>0</v>
      </c>
      <c r="H33" s="121">
        <v>3000</v>
      </c>
      <c r="I33" s="122">
        <v>2000</v>
      </c>
      <c r="J33" s="122">
        <f>E33-(F33+H33+I33)</f>
        <v>8200</v>
      </c>
      <c r="K33" s="96"/>
    </row>
    <row r="34" spans="1:11" x14ac:dyDescent="0.2">
      <c r="A34" s="85" t="s">
        <v>39</v>
      </c>
      <c r="B34" s="123"/>
      <c r="C34" s="124"/>
      <c r="D34" s="125" t="s">
        <v>55</v>
      </c>
      <c r="E34" s="126"/>
      <c r="F34" s="127"/>
      <c r="G34" s="126"/>
      <c r="H34" s="127"/>
      <c r="I34" s="128">
        <v>2000</v>
      </c>
      <c r="J34" s="128"/>
      <c r="K34" s="96"/>
    </row>
    <row r="35" spans="1:11" x14ac:dyDescent="0.2">
      <c r="A35" s="85" t="s">
        <v>39</v>
      </c>
      <c r="B35" s="117" t="s">
        <v>429</v>
      </c>
      <c r="C35" s="118" t="s">
        <v>430</v>
      </c>
      <c r="D35" s="119" t="s">
        <v>431</v>
      </c>
      <c r="E35" s="120">
        <v>8200</v>
      </c>
      <c r="F35" s="121">
        <v>0</v>
      </c>
      <c r="G35" s="120">
        <v>0</v>
      </c>
      <c r="H35" s="121">
        <v>0</v>
      </c>
      <c r="I35" s="122">
        <v>5000</v>
      </c>
      <c r="J35" s="122">
        <f>E35-(F35+H35+I35)</f>
        <v>3200</v>
      </c>
      <c r="K35" s="96"/>
    </row>
    <row r="36" spans="1:11" x14ac:dyDescent="0.2">
      <c r="A36" s="85" t="s">
        <v>39</v>
      </c>
      <c r="B36" s="123"/>
      <c r="C36" s="124"/>
      <c r="D36" s="125" t="s">
        <v>55</v>
      </c>
      <c r="E36" s="126"/>
      <c r="F36" s="127"/>
      <c r="G36" s="126"/>
      <c r="H36" s="127"/>
      <c r="I36" s="128">
        <v>5000</v>
      </c>
      <c r="J36" s="128"/>
      <c r="K36" s="96"/>
    </row>
    <row r="37" spans="1:11" x14ac:dyDescent="0.2">
      <c r="A37" s="85" t="s">
        <v>39</v>
      </c>
      <c r="B37" s="117" t="s">
        <v>432</v>
      </c>
      <c r="C37" s="118" t="s">
        <v>433</v>
      </c>
      <c r="D37" s="119" t="s">
        <v>434</v>
      </c>
      <c r="E37" s="120">
        <v>5000</v>
      </c>
      <c r="F37" s="121">
        <v>0</v>
      </c>
      <c r="G37" s="120">
        <v>0</v>
      </c>
      <c r="H37" s="121">
        <v>0</v>
      </c>
      <c r="I37" s="122">
        <v>5000</v>
      </c>
      <c r="J37" s="122">
        <f>E37-(F37+H37+I37)</f>
        <v>0</v>
      </c>
      <c r="K37" s="96"/>
    </row>
    <row r="38" spans="1:11" x14ac:dyDescent="0.2">
      <c r="A38" s="85" t="s">
        <v>39</v>
      </c>
      <c r="B38" s="123"/>
      <c r="C38" s="124"/>
      <c r="D38" s="125" t="s">
        <v>55</v>
      </c>
      <c r="E38" s="126"/>
      <c r="F38" s="127"/>
      <c r="G38" s="126"/>
      <c r="H38" s="127"/>
      <c r="I38" s="128">
        <v>5000</v>
      </c>
      <c r="J38" s="128"/>
      <c r="K38" s="96"/>
    </row>
    <row r="39" spans="1:11" x14ac:dyDescent="0.2">
      <c r="A39" s="85" t="s">
        <v>39</v>
      </c>
      <c r="B39" s="117" t="s">
        <v>432</v>
      </c>
      <c r="C39" s="118" t="s">
        <v>435</v>
      </c>
      <c r="D39" s="119" t="s">
        <v>436</v>
      </c>
      <c r="E39" s="120">
        <v>50000</v>
      </c>
      <c r="F39" s="121">
        <v>0</v>
      </c>
      <c r="G39" s="120">
        <v>0</v>
      </c>
      <c r="H39" s="121">
        <v>0</v>
      </c>
      <c r="I39" s="122">
        <v>1500</v>
      </c>
      <c r="J39" s="122">
        <f>E39-(F39+H39+I39)</f>
        <v>48500</v>
      </c>
      <c r="K39" s="96"/>
    </row>
    <row r="40" spans="1:11" x14ac:dyDescent="0.2">
      <c r="A40" s="85" t="s">
        <v>39</v>
      </c>
      <c r="B40" s="123"/>
      <c r="C40" s="124"/>
      <c r="D40" s="125" t="s">
        <v>55</v>
      </c>
      <c r="E40" s="126"/>
      <c r="F40" s="127"/>
      <c r="G40" s="126"/>
      <c r="H40" s="127"/>
      <c r="I40" s="128">
        <v>1500</v>
      </c>
      <c r="J40" s="128"/>
      <c r="K40" s="96"/>
    </row>
    <row r="41" spans="1:11" x14ac:dyDescent="0.2">
      <c r="A41" s="85" t="s">
        <v>39</v>
      </c>
      <c r="B41" s="117" t="s">
        <v>66</v>
      </c>
      <c r="C41" s="118" t="s">
        <v>437</v>
      </c>
      <c r="D41" s="119" t="s">
        <v>438</v>
      </c>
      <c r="E41" s="120">
        <v>500000</v>
      </c>
      <c r="F41" s="121">
        <v>64217.52</v>
      </c>
      <c r="G41" s="120">
        <v>0</v>
      </c>
      <c r="H41" s="121">
        <v>18400</v>
      </c>
      <c r="I41" s="122">
        <v>7000</v>
      </c>
      <c r="J41" s="122">
        <f>E41-(F41+H41+I41)</f>
        <v>410382.48</v>
      </c>
      <c r="K41" s="96"/>
    </row>
    <row r="42" spans="1:11" x14ac:dyDescent="0.2">
      <c r="A42" s="85" t="s">
        <v>39</v>
      </c>
      <c r="B42" s="123"/>
      <c r="C42" s="124"/>
      <c r="D42" s="125" t="s">
        <v>65</v>
      </c>
      <c r="E42" s="126"/>
      <c r="F42" s="127"/>
      <c r="G42" s="126"/>
      <c r="H42" s="127"/>
      <c r="I42" s="128">
        <v>7000</v>
      </c>
      <c r="J42" s="128"/>
      <c r="K42" s="96"/>
    </row>
    <row r="43" spans="1:11" x14ac:dyDescent="0.2">
      <c r="A43" s="85" t="s">
        <v>39</v>
      </c>
      <c r="B43" s="117" t="s">
        <v>66</v>
      </c>
      <c r="C43" s="118" t="s">
        <v>439</v>
      </c>
      <c r="D43" s="119" t="s">
        <v>440</v>
      </c>
      <c r="E43" s="120">
        <v>76000</v>
      </c>
      <c r="F43" s="121">
        <v>2746.13</v>
      </c>
      <c r="G43" s="120">
        <v>0</v>
      </c>
      <c r="H43" s="121">
        <v>30000</v>
      </c>
      <c r="I43" s="122">
        <v>10000</v>
      </c>
      <c r="J43" s="122">
        <f>E43-(F43+H43+I43)</f>
        <v>33253.869999999995</v>
      </c>
      <c r="K43" s="96"/>
    </row>
    <row r="44" spans="1:11" x14ac:dyDescent="0.2">
      <c r="A44" s="85" t="s">
        <v>39</v>
      </c>
      <c r="B44" s="123"/>
      <c r="C44" s="124"/>
      <c r="D44" s="125" t="s">
        <v>65</v>
      </c>
      <c r="E44" s="126"/>
      <c r="F44" s="127"/>
      <c r="G44" s="126"/>
      <c r="H44" s="127"/>
      <c r="I44" s="128">
        <v>10000</v>
      </c>
      <c r="J44" s="128"/>
      <c r="K44" s="96"/>
    </row>
    <row r="45" spans="1:11" x14ac:dyDescent="0.2">
      <c r="A45" s="85" t="s">
        <v>39</v>
      </c>
      <c r="B45" s="117" t="s">
        <v>66</v>
      </c>
      <c r="C45" s="118" t="s">
        <v>441</v>
      </c>
      <c r="D45" s="119" t="s">
        <v>442</v>
      </c>
      <c r="E45" s="120">
        <v>390000</v>
      </c>
      <c r="F45" s="121">
        <v>8415.67</v>
      </c>
      <c r="G45" s="120">
        <v>0</v>
      </c>
      <c r="H45" s="121">
        <v>95000</v>
      </c>
      <c r="I45" s="122">
        <v>12420</v>
      </c>
      <c r="J45" s="122">
        <f>E45-(F45+H45+I45)</f>
        <v>274164.33</v>
      </c>
      <c r="K45" s="96"/>
    </row>
    <row r="46" spans="1:11" x14ac:dyDescent="0.2">
      <c r="A46" s="85" t="s">
        <v>39</v>
      </c>
      <c r="B46" s="123"/>
      <c r="C46" s="124"/>
      <c r="D46" s="125" t="s">
        <v>65</v>
      </c>
      <c r="E46" s="126"/>
      <c r="F46" s="127"/>
      <c r="G46" s="126"/>
      <c r="H46" s="127"/>
      <c r="I46" s="128">
        <v>12420</v>
      </c>
      <c r="J46" s="128"/>
      <c r="K46" s="96"/>
    </row>
    <row r="47" spans="1:11" x14ac:dyDescent="0.2">
      <c r="A47" s="85" t="s">
        <v>39</v>
      </c>
      <c r="B47" s="117" t="s">
        <v>66</v>
      </c>
      <c r="C47" s="118" t="s">
        <v>443</v>
      </c>
      <c r="D47" s="119" t="s">
        <v>444</v>
      </c>
      <c r="E47" s="120">
        <v>72000</v>
      </c>
      <c r="F47" s="121">
        <v>1034.78</v>
      </c>
      <c r="G47" s="120">
        <v>0</v>
      </c>
      <c r="H47" s="121">
        <v>47500</v>
      </c>
      <c r="I47" s="122">
        <v>23465.200000000001</v>
      </c>
      <c r="J47" s="122">
        <f>E47-(F47+H47+I47)</f>
        <v>2.0000000004074536E-2</v>
      </c>
      <c r="K47" s="96"/>
    </row>
    <row r="48" spans="1:11" x14ac:dyDescent="0.2">
      <c r="A48" s="85" t="s">
        <v>39</v>
      </c>
      <c r="B48" s="123"/>
      <c r="C48" s="124"/>
      <c r="D48" s="125" t="s">
        <v>65</v>
      </c>
      <c r="E48" s="126"/>
      <c r="F48" s="127"/>
      <c r="G48" s="126"/>
      <c r="H48" s="127"/>
      <c r="I48" s="128">
        <v>23465.200000000001</v>
      </c>
      <c r="J48" s="128"/>
      <c r="K48" s="96"/>
    </row>
    <row r="49" spans="1:11" x14ac:dyDescent="0.2">
      <c r="A49" s="85" t="s">
        <v>39</v>
      </c>
      <c r="B49" s="117" t="s">
        <v>66</v>
      </c>
      <c r="C49" s="118" t="s">
        <v>445</v>
      </c>
      <c r="D49" s="119" t="s">
        <v>446</v>
      </c>
      <c r="E49" s="120">
        <v>3000</v>
      </c>
      <c r="F49" s="121">
        <v>0</v>
      </c>
      <c r="G49" s="120">
        <v>0</v>
      </c>
      <c r="H49" s="121">
        <v>1000</v>
      </c>
      <c r="I49" s="122">
        <v>1000</v>
      </c>
      <c r="J49" s="122">
        <f>E49-(F49+H49+I49)</f>
        <v>1000</v>
      </c>
      <c r="K49" s="96"/>
    </row>
    <row r="50" spans="1:11" x14ac:dyDescent="0.2">
      <c r="A50" s="85" t="s">
        <v>39</v>
      </c>
      <c r="B50" s="123"/>
      <c r="C50" s="124"/>
      <c r="D50" s="125" t="s">
        <v>65</v>
      </c>
      <c r="E50" s="126"/>
      <c r="F50" s="127"/>
      <c r="G50" s="126"/>
      <c r="H50" s="127"/>
      <c r="I50" s="128">
        <v>1000</v>
      </c>
      <c r="J50" s="128"/>
      <c r="K50" s="96"/>
    </row>
    <row r="51" spans="1:11" x14ac:dyDescent="0.2">
      <c r="A51" s="85" t="s">
        <v>39</v>
      </c>
      <c r="B51" s="117" t="s">
        <v>66</v>
      </c>
      <c r="C51" s="118" t="s">
        <v>447</v>
      </c>
      <c r="D51" s="119" t="s">
        <v>448</v>
      </c>
      <c r="E51" s="120">
        <v>570000</v>
      </c>
      <c r="F51" s="121">
        <v>693.12</v>
      </c>
      <c r="G51" s="120">
        <v>0</v>
      </c>
      <c r="H51" s="121">
        <v>500</v>
      </c>
      <c r="I51" s="122">
        <v>80000</v>
      </c>
      <c r="J51" s="122">
        <f>E51-(F51+H51+I51)</f>
        <v>488806.88</v>
      </c>
      <c r="K51" s="96"/>
    </row>
    <row r="52" spans="1:11" x14ac:dyDescent="0.2">
      <c r="A52" s="85" t="s">
        <v>39</v>
      </c>
      <c r="B52" s="123"/>
      <c r="C52" s="124"/>
      <c r="D52" s="125" t="s">
        <v>65</v>
      </c>
      <c r="E52" s="126"/>
      <c r="F52" s="127"/>
      <c r="G52" s="126"/>
      <c r="H52" s="127"/>
      <c r="I52" s="128">
        <v>80000</v>
      </c>
      <c r="J52" s="128"/>
      <c r="K52" s="96"/>
    </row>
    <row r="53" spans="1:11" x14ac:dyDescent="0.2">
      <c r="A53" s="85" t="s">
        <v>39</v>
      </c>
      <c r="B53" s="117" t="s">
        <v>66</v>
      </c>
      <c r="C53" s="118" t="s">
        <v>449</v>
      </c>
      <c r="D53" s="119" t="s">
        <v>450</v>
      </c>
      <c r="E53" s="120">
        <v>40000</v>
      </c>
      <c r="F53" s="121">
        <v>109.26</v>
      </c>
      <c r="G53" s="120">
        <v>0</v>
      </c>
      <c r="H53" s="121">
        <v>3000</v>
      </c>
      <c r="I53" s="122">
        <v>2000</v>
      </c>
      <c r="J53" s="122">
        <f>E53-(F53+H53+I53)</f>
        <v>34890.74</v>
      </c>
      <c r="K53" s="96"/>
    </row>
    <row r="54" spans="1:11" x14ac:dyDescent="0.2">
      <c r="A54" s="85" t="s">
        <v>39</v>
      </c>
      <c r="B54" s="123"/>
      <c r="C54" s="124"/>
      <c r="D54" s="125" t="s">
        <v>65</v>
      </c>
      <c r="E54" s="126"/>
      <c r="F54" s="127"/>
      <c r="G54" s="126"/>
      <c r="H54" s="127"/>
      <c r="I54" s="128">
        <v>2000</v>
      </c>
      <c r="J54" s="128"/>
      <c r="K54" s="96"/>
    </row>
    <row r="55" spans="1:11" x14ac:dyDescent="0.2">
      <c r="A55" s="85" t="s">
        <v>39</v>
      </c>
      <c r="B55" s="117" t="s">
        <v>66</v>
      </c>
      <c r="C55" s="118" t="s">
        <v>451</v>
      </c>
      <c r="D55" s="119" t="s">
        <v>452</v>
      </c>
      <c r="E55" s="120">
        <v>40000</v>
      </c>
      <c r="F55" s="121">
        <v>114.59</v>
      </c>
      <c r="G55" s="120">
        <v>0</v>
      </c>
      <c r="H55" s="121">
        <v>3000</v>
      </c>
      <c r="I55" s="122">
        <v>2000</v>
      </c>
      <c r="J55" s="122">
        <f>E55-(F55+H55+I55)</f>
        <v>34885.410000000003</v>
      </c>
      <c r="K55" s="96"/>
    </row>
    <row r="56" spans="1:11" x14ac:dyDescent="0.2">
      <c r="A56" s="85" t="s">
        <v>39</v>
      </c>
      <c r="B56" s="123"/>
      <c r="C56" s="124"/>
      <c r="D56" s="125" t="s">
        <v>65</v>
      </c>
      <c r="E56" s="126"/>
      <c r="F56" s="127"/>
      <c r="G56" s="126"/>
      <c r="H56" s="127"/>
      <c r="I56" s="128">
        <v>2000</v>
      </c>
      <c r="J56" s="128"/>
      <c r="K56" s="96"/>
    </row>
    <row r="57" spans="1:11" x14ac:dyDescent="0.2">
      <c r="A57" s="85" t="s">
        <v>39</v>
      </c>
      <c r="B57" s="117" t="s">
        <v>453</v>
      </c>
      <c r="C57" s="118" t="s">
        <v>454</v>
      </c>
      <c r="D57" s="119" t="s">
        <v>455</v>
      </c>
      <c r="E57" s="120">
        <v>3630</v>
      </c>
      <c r="F57" s="121">
        <v>0</v>
      </c>
      <c r="G57" s="120">
        <v>0</v>
      </c>
      <c r="H57" s="121">
        <v>0</v>
      </c>
      <c r="I57" s="122">
        <v>3630</v>
      </c>
      <c r="J57" s="122">
        <f>E57-(F57+H57+I57)</f>
        <v>0</v>
      </c>
      <c r="K57" s="96"/>
    </row>
    <row r="58" spans="1:11" x14ac:dyDescent="0.2">
      <c r="A58" s="85" t="s">
        <v>39</v>
      </c>
      <c r="B58" s="123"/>
      <c r="C58" s="124"/>
      <c r="D58" s="125" t="s">
        <v>55</v>
      </c>
      <c r="E58" s="126"/>
      <c r="F58" s="127"/>
      <c r="G58" s="126"/>
      <c r="H58" s="127"/>
      <c r="I58" s="128">
        <v>3630</v>
      </c>
      <c r="J58" s="128"/>
      <c r="K58" s="96"/>
    </row>
    <row r="59" spans="1:11" x14ac:dyDescent="0.2">
      <c r="A59" s="85" t="s">
        <v>39</v>
      </c>
      <c r="B59" s="117" t="s">
        <v>453</v>
      </c>
      <c r="C59" s="118" t="s">
        <v>456</v>
      </c>
      <c r="D59" s="119" t="s">
        <v>457</v>
      </c>
      <c r="E59" s="120">
        <v>500</v>
      </c>
      <c r="F59" s="121">
        <v>0</v>
      </c>
      <c r="G59" s="120">
        <v>0</v>
      </c>
      <c r="H59" s="121">
        <v>0</v>
      </c>
      <c r="I59" s="122">
        <v>500</v>
      </c>
      <c r="J59" s="122">
        <f>E59-(F59+H59+I59)</f>
        <v>0</v>
      </c>
      <c r="K59" s="96"/>
    </row>
    <row r="60" spans="1:11" x14ac:dyDescent="0.2">
      <c r="A60" s="85" t="s">
        <v>39</v>
      </c>
      <c r="B60" s="123"/>
      <c r="C60" s="124"/>
      <c r="D60" s="125" t="s">
        <v>55</v>
      </c>
      <c r="E60" s="126"/>
      <c r="F60" s="127"/>
      <c r="G60" s="126"/>
      <c r="H60" s="127"/>
      <c r="I60" s="128">
        <v>500</v>
      </c>
      <c r="J60" s="128"/>
      <c r="K60" s="96"/>
    </row>
    <row r="61" spans="1:11" x14ac:dyDescent="0.2">
      <c r="A61" s="85" t="s">
        <v>39</v>
      </c>
      <c r="B61" s="117" t="s">
        <v>453</v>
      </c>
      <c r="C61" s="118" t="s">
        <v>458</v>
      </c>
      <c r="D61" s="119" t="s">
        <v>459</v>
      </c>
      <c r="E61" s="120">
        <v>1050</v>
      </c>
      <c r="F61" s="121">
        <v>0</v>
      </c>
      <c r="G61" s="120">
        <v>0</v>
      </c>
      <c r="H61" s="121">
        <v>0</v>
      </c>
      <c r="I61" s="122">
        <v>1050</v>
      </c>
      <c r="J61" s="122">
        <f>E61-(F61+H61+I61)</f>
        <v>0</v>
      </c>
      <c r="K61" s="96"/>
    </row>
    <row r="62" spans="1:11" ht="13.5" thickBot="1" x14ac:dyDescent="0.25">
      <c r="A62" s="85" t="s">
        <v>39</v>
      </c>
      <c r="B62" s="123"/>
      <c r="C62" s="124"/>
      <c r="D62" s="125" t="s">
        <v>55</v>
      </c>
      <c r="E62" s="126"/>
      <c r="F62" s="127"/>
      <c r="G62" s="126"/>
      <c r="H62" s="127"/>
      <c r="I62" s="128">
        <v>1050</v>
      </c>
      <c r="J62" s="128"/>
      <c r="K62" s="96"/>
    </row>
    <row r="63" spans="1:11" ht="13.5" thickBot="1" x14ac:dyDescent="0.25">
      <c r="A63" s="85" t="s">
        <v>39</v>
      </c>
      <c r="B63" s="112" t="s">
        <v>121</v>
      </c>
      <c r="C63" s="113"/>
      <c r="D63" s="114"/>
      <c r="E63" s="115">
        <v>2826935</v>
      </c>
      <c r="F63" s="116">
        <v>93972.88</v>
      </c>
      <c r="G63" s="115">
        <v>0</v>
      </c>
      <c r="H63" s="116">
        <v>213200</v>
      </c>
      <c r="I63" s="116">
        <v>411712.2</v>
      </c>
      <c r="J63" s="116">
        <v>2108049.92</v>
      </c>
      <c r="K63" s="96"/>
    </row>
    <row r="64" spans="1:11" ht="13.5" thickBot="1" x14ac:dyDescent="0.25">
      <c r="A64" s="85" t="s">
        <v>39</v>
      </c>
      <c r="B64" s="129"/>
      <c r="C64" s="130"/>
      <c r="D64" s="131" t="s">
        <v>122</v>
      </c>
      <c r="E64" s="132">
        <f>SUM(E10:E63)/2</f>
        <v>2826935</v>
      </c>
      <c r="F64" s="133">
        <f>SUM(F10:F63)/2</f>
        <v>93972.884999999995</v>
      </c>
      <c r="G64" s="132">
        <f>SUM(G10:G63)/2</f>
        <v>0</v>
      </c>
      <c r="H64" s="134">
        <f>SUM(H10:H63)/2</f>
        <v>213200</v>
      </c>
      <c r="I64" s="134">
        <f>SUM(I10:I63)/3</f>
        <v>411712.19999999995</v>
      </c>
      <c r="J64" s="134">
        <f>E64-(F64+H64+I64)</f>
        <v>2108049.915</v>
      </c>
      <c r="K64" s="135"/>
    </row>
    <row r="65" spans="1:11" x14ac:dyDescent="0.2">
      <c r="A65" s="85" t="s">
        <v>39</v>
      </c>
      <c r="C65" s="97"/>
      <c r="E65" s="96"/>
      <c r="F65" s="96"/>
      <c r="G65" s="96"/>
      <c r="H65" s="96"/>
      <c r="I65" s="96"/>
      <c r="J65" s="96"/>
      <c r="K65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K57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24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6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62</v>
      </c>
      <c r="C11" s="118" t="s">
        <v>460</v>
      </c>
      <c r="D11" s="119" t="s">
        <v>461</v>
      </c>
      <c r="E11" s="120">
        <v>1022890</v>
      </c>
      <c r="F11" s="121">
        <v>71876.5</v>
      </c>
      <c r="G11" s="120">
        <v>0</v>
      </c>
      <c r="H11" s="121">
        <v>281123</v>
      </c>
      <c r="I11" s="122">
        <v>280000</v>
      </c>
      <c r="J11" s="122">
        <f>E11-(F11+H11+I11)</f>
        <v>389890.5</v>
      </c>
      <c r="K11" s="96"/>
    </row>
    <row r="12" spans="1:11" ht="13.5" thickBot="1" x14ac:dyDescent="0.25">
      <c r="A12" s="85" t="s">
        <v>39</v>
      </c>
      <c r="B12" s="123"/>
      <c r="C12" s="124"/>
      <c r="D12" s="125" t="s">
        <v>65</v>
      </c>
      <c r="E12" s="126"/>
      <c r="F12" s="127"/>
      <c r="G12" s="126"/>
      <c r="H12" s="127"/>
      <c r="I12" s="128">
        <v>280000</v>
      </c>
      <c r="J12" s="128"/>
      <c r="K12" s="96"/>
    </row>
    <row r="13" spans="1:11" ht="13.5" thickBot="1" x14ac:dyDescent="0.25">
      <c r="A13" s="85" t="s">
        <v>39</v>
      </c>
      <c r="B13" s="112" t="s">
        <v>113</v>
      </c>
      <c r="C13" s="113"/>
      <c r="D13" s="114"/>
      <c r="E13" s="115">
        <v>1022890</v>
      </c>
      <c r="F13" s="116">
        <v>71876.5</v>
      </c>
      <c r="G13" s="115">
        <v>0</v>
      </c>
      <c r="H13" s="116">
        <v>281123</v>
      </c>
      <c r="I13" s="116">
        <v>280000</v>
      </c>
      <c r="J13" s="116">
        <v>389890.5</v>
      </c>
      <c r="K13" s="96"/>
    </row>
    <row r="14" spans="1:11" ht="13.5" thickBot="1" x14ac:dyDescent="0.25">
      <c r="A14" s="85" t="s">
        <v>39</v>
      </c>
      <c r="B14" s="112" t="s">
        <v>14</v>
      </c>
      <c r="C14" s="113"/>
      <c r="D14" s="114"/>
      <c r="E14" s="115"/>
      <c r="F14" s="116"/>
      <c r="G14" s="115"/>
      <c r="H14" s="116"/>
      <c r="I14" s="116"/>
      <c r="J14" s="116"/>
      <c r="K14" s="96"/>
    </row>
    <row r="15" spans="1:11" x14ac:dyDescent="0.2">
      <c r="A15" s="85" t="s">
        <v>39</v>
      </c>
      <c r="B15" s="117" t="s">
        <v>462</v>
      </c>
      <c r="C15" s="118" t="s">
        <v>463</v>
      </c>
      <c r="D15" s="119" t="s">
        <v>464</v>
      </c>
      <c r="E15" s="120">
        <v>850000</v>
      </c>
      <c r="F15" s="121">
        <v>25214.400000000001</v>
      </c>
      <c r="G15" s="120">
        <v>0</v>
      </c>
      <c r="H15" s="121">
        <v>15000</v>
      </c>
      <c r="I15" s="122">
        <v>15000</v>
      </c>
      <c r="J15" s="122">
        <f>E15-(F15+H15+I15)</f>
        <v>794785.6</v>
      </c>
      <c r="K15" s="96"/>
    </row>
    <row r="16" spans="1:11" x14ac:dyDescent="0.2">
      <c r="A16" s="85" t="s">
        <v>39</v>
      </c>
      <c r="B16" s="123"/>
      <c r="C16" s="124"/>
      <c r="D16" s="125" t="s">
        <v>55</v>
      </c>
      <c r="E16" s="126"/>
      <c r="F16" s="127"/>
      <c r="G16" s="126"/>
      <c r="H16" s="127"/>
      <c r="I16" s="128">
        <v>15000</v>
      </c>
      <c r="J16" s="128"/>
      <c r="K16" s="96"/>
    </row>
    <row r="17" spans="1:11" x14ac:dyDescent="0.2">
      <c r="A17" s="85" t="s">
        <v>39</v>
      </c>
      <c r="B17" s="117" t="s">
        <v>462</v>
      </c>
      <c r="C17" s="118" t="s">
        <v>465</v>
      </c>
      <c r="D17" s="119" t="s">
        <v>466</v>
      </c>
      <c r="E17" s="120">
        <v>40000</v>
      </c>
      <c r="F17" s="121">
        <v>19967.669999999998</v>
      </c>
      <c r="G17" s="120">
        <v>0</v>
      </c>
      <c r="H17" s="121">
        <v>4000</v>
      </c>
      <c r="I17" s="122">
        <v>4000</v>
      </c>
      <c r="J17" s="122">
        <f>E17-(F17+H17+I17)</f>
        <v>12032.330000000002</v>
      </c>
      <c r="K17" s="96"/>
    </row>
    <row r="18" spans="1:11" x14ac:dyDescent="0.2">
      <c r="A18" s="85" t="s">
        <v>39</v>
      </c>
      <c r="B18" s="123"/>
      <c r="C18" s="124"/>
      <c r="D18" s="125" t="s">
        <v>55</v>
      </c>
      <c r="E18" s="126"/>
      <c r="F18" s="127"/>
      <c r="G18" s="126"/>
      <c r="H18" s="127"/>
      <c r="I18" s="128">
        <v>4000</v>
      </c>
      <c r="J18" s="128"/>
      <c r="K18" s="96"/>
    </row>
    <row r="19" spans="1:11" x14ac:dyDescent="0.2">
      <c r="A19" s="85" t="s">
        <v>39</v>
      </c>
      <c r="B19" s="117" t="s">
        <v>462</v>
      </c>
      <c r="C19" s="118" t="s">
        <v>467</v>
      </c>
      <c r="D19" s="119" t="s">
        <v>468</v>
      </c>
      <c r="E19" s="120">
        <v>195000</v>
      </c>
      <c r="F19" s="121">
        <v>13461.04</v>
      </c>
      <c r="G19" s="120">
        <v>0</v>
      </c>
      <c r="H19" s="121">
        <v>30000</v>
      </c>
      <c r="I19" s="122">
        <v>30000</v>
      </c>
      <c r="J19" s="122">
        <f>E19-(F19+H19+I19)</f>
        <v>121538.95999999999</v>
      </c>
      <c r="K19" s="96"/>
    </row>
    <row r="20" spans="1:11" x14ac:dyDescent="0.2">
      <c r="A20" s="85" t="s">
        <v>39</v>
      </c>
      <c r="B20" s="123"/>
      <c r="C20" s="124"/>
      <c r="D20" s="125" t="s">
        <v>55</v>
      </c>
      <c r="E20" s="126"/>
      <c r="F20" s="127"/>
      <c r="G20" s="126"/>
      <c r="H20" s="127"/>
      <c r="I20" s="128">
        <v>30000</v>
      </c>
      <c r="J20" s="128"/>
      <c r="K20" s="96"/>
    </row>
    <row r="21" spans="1:11" x14ac:dyDescent="0.2">
      <c r="A21" s="85" t="s">
        <v>39</v>
      </c>
      <c r="B21" s="117" t="s">
        <v>462</v>
      </c>
      <c r="C21" s="118" t="s">
        <v>469</v>
      </c>
      <c r="D21" s="119" t="s">
        <v>470</v>
      </c>
      <c r="E21" s="120">
        <v>2000</v>
      </c>
      <c r="F21" s="121">
        <v>0</v>
      </c>
      <c r="G21" s="120">
        <v>0</v>
      </c>
      <c r="H21" s="121">
        <v>0</v>
      </c>
      <c r="I21" s="122">
        <v>2000</v>
      </c>
      <c r="J21" s="122">
        <f>E21-(F21+H21+I21)</f>
        <v>0</v>
      </c>
      <c r="K21" s="96"/>
    </row>
    <row r="22" spans="1:11" x14ac:dyDescent="0.2">
      <c r="A22" s="85" t="s">
        <v>39</v>
      </c>
      <c r="B22" s="123"/>
      <c r="C22" s="124"/>
      <c r="D22" s="125" t="s">
        <v>55</v>
      </c>
      <c r="E22" s="126"/>
      <c r="F22" s="127"/>
      <c r="G22" s="126"/>
      <c r="H22" s="127"/>
      <c r="I22" s="128">
        <v>2000</v>
      </c>
      <c r="J22" s="128"/>
      <c r="K22" s="96"/>
    </row>
    <row r="23" spans="1:11" x14ac:dyDescent="0.2">
      <c r="A23" s="85" t="s">
        <v>39</v>
      </c>
      <c r="B23" s="117" t="s">
        <v>462</v>
      </c>
      <c r="C23" s="118" t="s">
        <v>471</v>
      </c>
      <c r="D23" s="119" t="s">
        <v>472</v>
      </c>
      <c r="E23" s="120">
        <v>8000</v>
      </c>
      <c r="F23" s="121">
        <v>0</v>
      </c>
      <c r="G23" s="120">
        <v>0</v>
      </c>
      <c r="H23" s="121">
        <v>0</v>
      </c>
      <c r="I23" s="122">
        <v>8000</v>
      </c>
      <c r="J23" s="122">
        <f>E23-(F23+H23+I23)</f>
        <v>0</v>
      </c>
      <c r="K23" s="96"/>
    </row>
    <row r="24" spans="1:11" x14ac:dyDescent="0.2">
      <c r="A24" s="85" t="s">
        <v>39</v>
      </c>
      <c r="B24" s="123"/>
      <c r="C24" s="124"/>
      <c r="D24" s="125" t="s">
        <v>55</v>
      </c>
      <c r="E24" s="126"/>
      <c r="F24" s="127"/>
      <c r="G24" s="126"/>
      <c r="H24" s="127"/>
      <c r="I24" s="128">
        <v>8000</v>
      </c>
      <c r="J24" s="128"/>
      <c r="K24" s="96"/>
    </row>
    <row r="25" spans="1:11" x14ac:dyDescent="0.2">
      <c r="A25" s="85" t="s">
        <v>39</v>
      </c>
      <c r="B25" s="117" t="s">
        <v>66</v>
      </c>
      <c r="C25" s="118" t="s">
        <v>473</v>
      </c>
      <c r="D25" s="119" t="s">
        <v>474</v>
      </c>
      <c r="E25" s="120">
        <v>3000</v>
      </c>
      <c r="F25" s="121">
        <v>0</v>
      </c>
      <c r="G25" s="120">
        <v>0</v>
      </c>
      <c r="H25" s="121">
        <v>0</v>
      </c>
      <c r="I25" s="122">
        <v>1000</v>
      </c>
      <c r="J25" s="122">
        <f>E25-(F25+H25+I25)</f>
        <v>2000</v>
      </c>
      <c r="K25" s="96"/>
    </row>
    <row r="26" spans="1:11" x14ac:dyDescent="0.2">
      <c r="A26" s="85" t="s">
        <v>39</v>
      </c>
      <c r="B26" s="123"/>
      <c r="C26" s="124"/>
      <c r="D26" s="125" t="s">
        <v>65</v>
      </c>
      <c r="E26" s="126"/>
      <c r="F26" s="127"/>
      <c r="G26" s="126"/>
      <c r="H26" s="127"/>
      <c r="I26" s="128">
        <v>1000</v>
      </c>
      <c r="J26" s="128"/>
      <c r="K26" s="96"/>
    </row>
    <row r="27" spans="1:11" x14ac:dyDescent="0.2">
      <c r="A27" s="85" t="s">
        <v>39</v>
      </c>
      <c r="B27" s="117" t="s">
        <v>66</v>
      </c>
      <c r="C27" s="118" t="s">
        <v>475</v>
      </c>
      <c r="D27" s="119" t="s">
        <v>476</v>
      </c>
      <c r="E27" s="120">
        <v>1000000</v>
      </c>
      <c r="F27" s="121">
        <v>0</v>
      </c>
      <c r="G27" s="120">
        <v>0</v>
      </c>
      <c r="H27" s="121">
        <v>75000</v>
      </c>
      <c r="I27" s="122">
        <v>250000</v>
      </c>
      <c r="J27" s="122">
        <f>E27-(F27+H27+I27)</f>
        <v>675000</v>
      </c>
      <c r="K27" s="96"/>
    </row>
    <row r="28" spans="1:11" x14ac:dyDescent="0.2">
      <c r="A28" s="85" t="s">
        <v>39</v>
      </c>
      <c r="B28" s="123"/>
      <c r="C28" s="124"/>
      <c r="D28" s="125" t="s">
        <v>65</v>
      </c>
      <c r="E28" s="126"/>
      <c r="F28" s="127"/>
      <c r="G28" s="126"/>
      <c r="H28" s="127"/>
      <c r="I28" s="128">
        <v>250000</v>
      </c>
      <c r="J28" s="128"/>
      <c r="K28" s="96"/>
    </row>
    <row r="29" spans="1:11" x14ac:dyDescent="0.2">
      <c r="A29" s="85" t="s">
        <v>39</v>
      </c>
      <c r="B29" s="117" t="s">
        <v>477</v>
      </c>
      <c r="C29" s="118" t="s">
        <v>478</v>
      </c>
      <c r="D29" s="119" t="s">
        <v>479</v>
      </c>
      <c r="E29" s="120">
        <v>30000</v>
      </c>
      <c r="F29" s="121">
        <v>10892.9</v>
      </c>
      <c r="G29" s="120">
        <v>0</v>
      </c>
      <c r="H29" s="121">
        <v>2000</v>
      </c>
      <c r="I29" s="122">
        <v>2000</v>
      </c>
      <c r="J29" s="122">
        <f>E29-(F29+H29+I29)</f>
        <v>15107.1</v>
      </c>
      <c r="K29" s="96"/>
    </row>
    <row r="30" spans="1:11" x14ac:dyDescent="0.2">
      <c r="A30" s="85" t="s">
        <v>39</v>
      </c>
      <c r="B30" s="123"/>
      <c r="C30" s="124"/>
      <c r="D30" s="125" t="s">
        <v>65</v>
      </c>
      <c r="E30" s="126"/>
      <c r="F30" s="127"/>
      <c r="G30" s="126"/>
      <c r="H30" s="127"/>
      <c r="I30" s="128">
        <v>2000</v>
      </c>
      <c r="J30" s="128"/>
      <c r="K30" s="96"/>
    </row>
    <row r="31" spans="1:11" x14ac:dyDescent="0.2">
      <c r="A31" s="85" t="s">
        <v>39</v>
      </c>
      <c r="B31" s="117" t="s">
        <v>477</v>
      </c>
      <c r="C31" s="118" t="s">
        <v>480</v>
      </c>
      <c r="D31" s="119" t="s">
        <v>481</v>
      </c>
      <c r="E31" s="120">
        <v>2560</v>
      </c>
      <c r="F31" s="121">
        <v>0</v>
      </c>
      <c r="G31" s="120">
        <v>0</v>
      </c>
      <c r="H31" s="121">
        <v>0</v>
      </c>
      <c r="I31" s="122">
        <v>2560</v>
      </c>
      <c r="J31" s="122">
        <f>E31-(F31+H31+I31)</f>
        <v>0</v>
      </c>
      <c r="K31" s="96"/>
    </row>
    <row r="32" spans="1:11" x14ac:dyDescent="0.2">
      <c r="A32" s="85" t="s">
        <v>39</v>
      </c>
      <c r="B32" s="123"/>
      <c r="C32" s="124"/>
      <c r="D32" s="125" t="s">
        <v>482</v>
      </c>
      <c r="E32" s="126"/>
      <c r="F32" s="127"/>
      <c r="G32" s="126"/>
      <c r="H32" s="127"/>
      <c r="I32" s="128">
        <v>2560</v>
      </c>
      <c r="J32" s="128"/>
      <c r="K32" s="96"/>
    </row>
    <row r="33" spans="1:11" x14ac:dyDescent="0.2">
      <c r="A33" s="85" t="s">
        <v>39</v>
      </c>
      <c r="B33" s="117" t="s">
        <v>483</v>
      </c>
      <c r="C33" s="118" t="s">
        <v>484</v>
      </c>
      <c r="D33" s="119" t="s">
        <v>485</v>
      </c>
      <c r="E33" s="120">
        <v>662000</v>
      </c>
      <c r="F33" s="121">
        <v>225832.12</v>
      </c>
      <c r="G33" s="120">
        <v>0</v>
      </c>
      <c r="H33" s="121">
        <v>26000</v>
      </c>
      <c r="I33" s="122">
        <v>29000</v>
      </c>
      <c r="J33" s="122">
        <f>E33-(F33+H33+I33)</f>
        <v>381167.88</v>
      </c>
      <c r="K33" s="96"/>
    </row>
    <row r="34" spans="1:11" x14ac:dyDescent="0.2">
      <c r="A34" s="85" t="s">
        <v>39</v>
      </c>
      <c r="B34" s="123"/>
      <c r="C34" s="124"/>
      <c r="D34" s="125" t="s">
        <v>55</v>
      </c>
      <c r="E34" s="126"/>
      <c r="F34" s="127"/>
      <c r="G34" s="126"/>
      <c r="H34" s="127"/>
      <c r="I34" s="128">
        <v>29000</v>
      </c>
      <c r="J34" s="128"/>
      <c r="K34" s="96"/>
    </row>
    <row r="35" spans="1:11" x14ac:dyDescent="0.2">
      <c r="A35" s="85" t="s">
        <v>39</v>
      </c>
      <c r="B35" s="117" t="s">
        <v>483</v>
      </c>
      <c r="C35" s="118" t="s">
        <v>486</v>
      </c>
      <c r="D35" s="119" t="s">
        <v>487</v>
      </c>
      <c r="E35" s="120">
        <v>204300</v>
      </c>
      <c r="F35" s="121">
        <v>6524.31</v>
      </c>
      <c r="G35" s="120">
        <v>0</v>
      </c>
      <c r="H35" s="121">
        <v>700</v>
      </c>
      <c r="I35" s="122">
        <v>4900</v>
      </c>
      <c r="J35" s="122">
        <f>E35-(F35+H35+I35)</f>
        <v>192175.69</v>
      </c>
      <c r="K35" s="96"/>
    </row>
    <row r="36" spans="1:11" x14ac:dyDescent="0.2">
      <c r="A36" s="85" t="s">
        <v>39</v>
      </c>
      <c r="B36" s="123"/>
      <c r="C36" s="124"/>
      <c r="D36" s="125" t="s">
        <v>55</v>
      </c>
      <c r="E36" s="126"/>
      <c r="F36" s="127"/>
      <c r="G36" s="126"/>
      <c r="H36" s="127"/>
      <c r="I36" s="128">
        <v>4900</v>
      </c>
      <c r="J36" s="128"/>
      <c r="K36" s="96"/>
    </row>
    <row r="37" spans="1:11" x14ac:dyDescent="0.2">
      <c r="A37" s="85" t="s">
        <v>39</v>
      </c>
      <c r="B37" s="117" t="s">
        <v>483</v>
      </c>
      <c r="C37" s="118" t="s">
        <v>488</v>
      </c>
      <c r="D37" s="119" t="s">
        <v>489</v>
      </c>
      <c r="E37" s="120">
        <v>74500</v>
      </c>
      <c r="F37" s="121">
        <v>1057.5</v>
      </c>
      <c r="G37" s="120">
        <v>0</v>
      </c>
      <c r="H37" s="121">
        <v>19300</v>
      </c>
      <c r="I37" s="122">
        <v>50000</v>
      </c>
      <c r="J37" s="122">
        <f>E37-(F37+H37+I37)</f>
        <v>4142.5</v>
      </c>
      <c r="K37" s="96"/>
    </row>
    <row r="38" spans="1:11" x14ac:dyDescent="0.2">
      <c r="A38" s="85" t="s">
        <v>39</v>
      </c>
      <c r="B38" s="123"/>
      <c r="C38" s="124"/>
      <c r="D38" s="125" t="s">
        <v>55</v>
      </c>
      <c r="E38" s="126"/>
      <c r="F38" s="127"/>
      <c r="G38" s="126"/>
      <c r="H38" s="127"/>
      <c r="I38" s="128">
        <v>50000</v>
      </c>
      <c r="J38" s="128"/>
      <c r="K38" s="96"/>
    </row>
    <row r="39" spans="1:11" x14ac:dyDescent="0.2">
      <c r="A39" s="85" t="s">
        <v>39</v>
      </c>
      <c r="B39" s="117" t="s">
        <v>483</v>
      </c>
      <c r="C39" s="118" t="s">
        <v>490</v>
      </c>
      <c r="D39" s="119" t="s">
        <v>491</v>
      </c>
      <c r="E39" s="120">
        <v>47500</v>
      </c>
      <c r="F39" s="121">
        <v>0</v>
      </c>
      <c r="G39" s="120">
        <v>0</v>
      </c>
      <c r="H39" s="121">
        <v>10000</v>
      </c>
      <c r="I39" s="122">
        <v>20000</v>
      </c>
      <c r="J39" s="122">
        <f>E39-(F39+H39+I39)</f>
        <v>17500</v>
      </c>
      <c r="K39" s="96"/>
    </row>
    <row r="40" spans="1:11" x14ac:dyDescent="0.2">
      <c r="A40" s="85" t="s">
        <v>39</v>
      </c>
      <c r="B40" s="123"/>
      <c r="C40" s="124"/>
      <c r="D40" s="125" t="s">
        <v>55</v>
      </c>
      <c r="E40" s="126"/>
      <c r="F40" s="127"/>
      <c r="G40" s="126"/>
      <c r="H40" s="127"/>
      <c r="I40" s="128">
        <v>20000</v>
      </c>
      <c r="J40" s="128"/>
      <c r="K40" s="96"/>
    </row>
    <row r="41" spans="1:11" x14ac:dyDescent="0.2">
      <c r="A41" s="85" t="s">
        <v>39</v>
      </c>
      <c r="B41" s="117" t="s">
        <v>483</v>
      </c>
      <c r="C41" s="118" t="s">
        <v>492</v>
      </c>
      <c r="D41" s="119" t="s">
        <v>493</v>
      </c>
      <c r="E41" s="120">
        <v>30093</v>
      </c>
      <c r="F41" s="121">
        <v>0</v>
      </c>
      <c r="G41" s="120">
        <v>0</v>
      </c>
      <c r="H41" s="121">
        <v>0</v>
      </c>
      <c r="I41" s="122">
        <v>15000</v>
      </c>
      <c r="J41" s="122">
        <f>E41-(F41+H41+I41)</f>
        <v>15093</v>
      </c>
      <c r="K41" s="96"/>
    </row>
    <row r="42" spans="1:11" x14ac:dyDescent="0.2">
      <c r="A42" s="85" t="s">
        <v>39</v>
      </c>
      <c r="B42" s="123"/>
      <c r="C42" s="124"/>
      <c r="D42" s="125" t="s">
        <v>55</v>
      </c>
      <c r="E42" s="126"/>
      <c r="F42" s="127"/>
      <c r="G42" s="126"/>
      <c r="H42" s="127"/>
      <c r="I42" s="128">
        <v>15000</v>
      </c>
      <c r="J42" s="128"/>
      <c r="K42" s="96"/>
    </row>
    <row r="43" spans="1:11" x14ac:dyDescent="0.2">
      <c r="A43" s="85" t="s">
        <v>39</v>
      </c>
      <c r="B43" s="117" t="s">
        <v>494</v>
      </c>
      <c r="C43" s="118" t="s">
        <v>495</v>
      </c>
      <c r="D43" s="119" t="s">
        <v>496</v>
      </c>
      <c r="E43" s="120">
        <v>8500</v>
      </c>
      <c r="F43" s="121">
        <v>0</v>
      </c>
      <c r="G43" s="120">
        <v>0</v>
      </c>
      <c r="H43" s="121">
        <v>0</v>
      </c>
      <c r="I43" s="122">
        <v>7400</v>
      </c>
      <c r="J43" s="122">
        <f>E43-(F43+H43+I43)</f>
        <v>1100</v>
      </c>
      <c r="K43" s="96"/>
    </row>
    <row r="44" spans="1:11" x14ac:dyDescent="0.2">
      <c r="A44" s="85" t="s">
        <v>39</v>
      </c>
      <c r="B44" s="123"/>
      <c r="C44" s="124"/>
      <c r="D44" s="125" t="s">
        <v>55</v>
      </c>
      <c r="E44" s="126"/>
      <c r="F44" s="127"/>
      <c r="G44" s="126"/>
      <c r="H44" s="127"/>
      <c r="I44" s="128">
        <v>7400</v>
      </c>
      <c r="J44" s="128"/>
      <c r="K44" s="96"/>
    </row>
    <row r="45" spans="1:11" x14ac:dyDescent="0.2">
      <c r="A45" s="85" t="s">
        <v>39</v>
      </c>
      <c r="B45" s="117" t="s">
        <v>494</v>
      </c>
      <c r="C45" s="118" t="s">
        <v>497</v>
      </c>
      <c r="D45" s="119" t="s">
        <v>498</v>
      </c>
      <c r="E45" s="120">
        <v>3200</v>
      </c>
      <c r="F45" s="121">
        <v>0</v>
      </c>
      <c r="G45" s="120">
        <v>0</v>
      </c>
      <c r="H45" s="121">
        <v>0</v>
      </c>
      <c r="I45" s="122">
        <v>3200</v>
      </c>
      <c r="J45" s="122">
        <f>E45-(F45+H45+I45)</f>
        <v>0</v>
      </c>
      <c r="K45" s="96"/>
    </row>
    <row r="46" spans="1:11" x14ac:dyDescent="0.2">
      <c r="A46" s="85" t="s">
        <v>39</v>
      </c>
      <c r="B46" s="123"/>
      <c r="C46" s="124"/>
      <c r="D46" s="125" t="s">
        <v>55</v>
      </c>
      <c r="E46" s="126"/>
      <c r="F46" s="127"/>
      <c r="G46" s="126"/>
      <c r="H46" s="127"/>
      <c r="I46" s="128">
        <v>3200</v>
      </c>
      <c r="J46" s="128"/>
      <c r="K46" s="96"/>
    </row>
    <row r="47" spans="1:11" x14ac:dyDescent="0.2">
      <c r="A47" s="85" t="s">
        <v>39</v>
      </c>
      <c r="B47" s="117" t="s">
        <v>499</v>
      </c>
      <c r="C47" s="118" t="s">
        <v>500</v>
      </c>
      <c r="D47" s="119" t="s">
        <v>501</v>
      </c>
      <c r="E47" s="120">
        <v>10000</v>
      </c>
      <c r="F47" s="121">
        <v>3595.54</v>
      </c>
      <c r="G47" s="120">
        <v>0</v>
      </c>
      <c r="H47" s="121">
        <v>0</v>
      </c>
      <c r="I47" s="122">
        <v>2000</v>
      </c>
      <c r="J47" s="122">
        <f>E47-(F47+H47+I47)</f>
        <v>4404.46</v>
      </c>
      <c r="K47" s="96"/>
    </row>
    <row r="48" spans="1:11" ht="13.5" thickBot="1" x14ac:dyDescent="0.25">
      <c r="A48" s="85" t="s">
        <v>39</v>
      </c>
      <c r="B48" s="123"/>
      <c r="C48" s="124"/>
      <c r="D48" s="125" t="s">
        <v>55</v>
      </c>
      <c r="E48" s="126"/>
      <c r="F48" s="127"/>
      <c r="G48" s="126"/>
      <c r="H48" s="127"/>
      <c r="I48" s="128">
        <v>2000</v>
      </c>
      <c r="J48" s="128"/>
      <c r="K48" s="96"/>
    </row>
    <row r="49" spans="1:11" ht="13.5" thickBot="1" x14ac:dyDescent="0.25">
      <c r="A49" s="85" t="s">
        <v>39</v>
      </c>
      <c r="B49" s="112" t="s">
        <v>237</v>
      </c>
      <c r="C49" s="113"/>
      <c r="D49" s="114"/>
      <c r="E49" s="115">
        <v>3170653</v>
      </c>
      <c r="F49" s="116">
        <v>306545.48</v>
      </c>
      <c r="G49" s="115">
        <v>0</v>
      </c>
      <c r="H49" s="116">
        <v>182000</v>
      </c>
      <c r="I49" s="116">
        <v>446060</v>
      </c>
      <c r="J49" s="116">
        <v>2236047.52</v>
      </c>
      <c r="K49" s="96"/>
    </row>
    <row r="50" spans="1:11" ht="13.5" thickBot="1" x14ac:dyDescent="0.25">
      <c r="A50" s="85" t="s">
        <v>39</v>
      </c>
      <c r="B50" s="112" t="s">
        <v>22</v>
      </c>
      <c r="C50" s="113"/>
      <c r="D50" s="114"/>
      <c r="E50" s="115"/>
      <c r="F50" s="116"/>
      <c r="G50" s="115"/>
      <c r="H50" s="116"/>
      <c r="I50" s="116"/>
      <c r="J50" s="116"/>
      <c r="K50" s="96"/>
    </row>
    <row r="51" spans="1:11" x14ac:dyDescent="0.2">
      <c r="A51" s="85" t="s">
        <v>39</v>
      </c>
      <c r="B51" s="117" t="s">
        <v>62</v>
      </c>
      <c r="C51" s="118" t="s">
        <v>502</v>
      </c>
      <c r="D51" s="119" t="s">
        <v>503</v>
      </c>
      <c r="E51" s="120">
        <v>1971160</v>
      </c>
      <c r="F51" s="121">
        <v>977213.72</v>
      </c>
      <c r="G51" s="120">
        <v>0</v>
      </c>
      <c r="H51" s="121">
        <v>541188.30000000005</v>
      </c>
      <c r="I51" s="122">
        <f>105000-30000</f>
        <v>75000</v>
      </c>
      <c r="J51" s="122">
        <f>E51-(F51+H51+I51)</f>
        <v>377757.98</v>
      </c>
      <c r="K51" s="96"/>
    </row>
    <row r="52" spans="1:11" x14ac:dyDescent="0.2">
      <c r="A52" s="85" t="s">
        <v>39</v>
      </c>
      <c r="B52" s="123"/>
      <c r="C52" s="124"/>
      <c r="D52" s="125" t="s">
        <v>65</v>
      </c>
      <c r="E52" s="126"/>
      <c r="F52" s="127"/>
      <c r="G52" s="126"/>
      <c r="H52" s="127"/>
      <c r="I52" s="128">
        <f>105000-30000</f>
        <v>75000</v>
      </c>
      <c r="J52" s="128"/>
      <c r="K52" s="96"/>
    </row>
    <row r="53" spans="1:11" x14ac:dyDescent="0.2">
      <c r="A53" s="85" t="s">
        <v>39</v>
      </c>
      <c r="B53" s="117" t="s">
        <v>66</v>
      </c>
      <c r="C53" s="118" t="s">
        <v>504</v>
      </c>
      <c r="D53" s="119" t="s">
        <v>505</v>
      </c>
      <c r="E53" s="120">
        <v>3400000</v>
      </c>
      <c r="F53" s="121">
        <v>250691.57</v>
      </c>
      <c r="G53" s="120">
        <v>0</v>
      </c>
      <c r="H53" s="121">
        <v>1356300</v>
      </c>
      <c r="I53" s="122">
        <v>1050000</v>
      </c>
      <c r="J53" s="122">
        <f>E53-(F53+H53+I53)</f>
        <v>743008.4299999997</v>
      </c>
      <c r="K53" s="96"/>
    </row>
    <row r="54" spans="1:11" ht="13.5" thickBot="1" x14ac:dyDescent="0.25">
      <c r="A54" s="85" t="s">
        <v>39</v>
      </c>
      <c r="B54" s="123"/>
      <c r="C54" s="124"/>
      <c r="D54" s="125" t="s">
        <v>65</v>
      </c>
      <c r="E54" s="126"/>
      <c r="F54" s="127"/>
      <c r="G54" s="126"/>
      <c r="H54" s="127"/>
      <c r="I54" s="128">
        <v>1050000</v>
      </c>
      <c r="J54" s="128"/>
      <c r="K54" s="96"/>
    </row>
    <row r="55" spans="1:11" ht="13.5" thickBot="1" x14ac:dyDescent="0.25">
      <c r="A55" s="85" t="s">
        <v>39</v>
      </c>
      <c r="B55" s="112" t="s">
        <v>394</v>
      </c>
      <c r="C55" s="113"/>
      <c r="D55" s="114"/>
      <c r="E55" s="115">
        <v>5371160</v>
      </c>
      <c r="F55" s="116">
        <v>1227905.28</v>
      </c>
      <c r="G55" s="115">
        <v>0</v>
      </c>
      <c r="H55" s="116">
        <v>1897488.3</v>
      </c>
      <c r="I55" s="116">
        <f>1155000-30000</f>
        <v>1125000</v>
      </c>
      <c r="J55" s="116">
        <v>1090766.42</v>
      </c>
      <c r="K55" s="96"/>
    </row>
    <row r="56" spans="1:11" ht="13.5" thickBot="1" x14ac:dyDescent="0.25">
      <c r="A56" s="85" t="s">
        <v>39</v>
      </c>
      <c r="B56" s="129"/>
      <c r="C56" s="130"/>
      <c r="D56" s="131" t="s">
        <v>122</v>
      </c>
      <c r="E56" s="132">
        <f>SUM(E10:E55)/2</f>
        <v>9564703</v>
      </c>
      <c r="F56" s="133">
        <f>SUM(F10:F55)/2</f>
        <v>1606327.2650000001</v>
      </c>
      <c r="G56" s="132">
        <f>SUM(G10:G55)/2</f>
        <v>0</v>
      </c>
      <c r="H56" s="134">
        <f>SUM(H10:H55)/2</f>
        <v>2360611.2999999998</v>
      </c>
      <c r="I56" s="134">
        <f>SUM(I10:I55)/3</f>
        <v>1851060</v>
      </c>
      <c r="J56" s="134">
        <f>E56-(F56+H56+I56)</f>
        <v>3746704.4350000005</v>
      </c>
      <c r="K56" s="135"/>
    </row>
    <row r="57" spans="1:11" x14ac:dyDescent="0.2">
      <c r="A57" s="85" t="s">
        <v>39</v>
      </c>
      <c r="C57" s="97"/>
      <c r="E57" s="96"/>
      <c r="F57" s="96"/>
      <c r="G57" s="96"/>
      <c r="H57" s="96"/>
      <c r="I57" s="96"/>
      <c r="J57" s="96"/>
      <c r="K57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K39"/>
  <sheetViews>
    <sheetView showGridLines="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25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12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506</v>
      </c>
      <c r="C11" s="137" t="s">
        <v>1063</v>
      </c>
      <c r="D11" s="119" t="s">
        <v>507</v>
      </c>
      <c r="E11" s="120">
        <v>200000</v>
      </c>
      <c r="F11" s="121">
        <v>0</v>
      </c>
      <c r="G11" s="120">
        <v>0</v>
      </c>
      <c r="H11" s="121">
        <v>0</v>
      </c>
      <c r="I11" s="122">
        <v>50000</v>
      </c>
      <c r="J11" s="122">
        <f>E11-(F11+H11+I11)</f>
        <v>150000</v>
      </c>
      <c r="K11" s="96"/>
    </row>
    <row r="12" spans="1:11" x14ac:dyDescent="0.2">
      <c r="A12" s="85" t="s">
        <v>39</v>
      </c>
      <c r="B12" s="123"/>
      <c r="C12" s="124"/>
      <c r="D12" s="125" t="s">
        <v>508</v>
      </c>
      <c r="E12" s="126"/>
      <c r="F12" s="127"/>
      <c r="G12" s="126"/>
      <c r="H12" s="127"/>
      <c r="I12" s="128">
        <v>50000</v>
      </c>
      <c r="J12" s="128"/>
      <c r="K12" s="96"/>
    </row>
    <row r="13" spans="1:11" x14ac:dyDescent="0.2">
      <c r="A13" s="85" t="s">
        <v>39</v>
      </c>
      <c r="B13" s="117" t="s">
        <v>506</v>
      </c>
      <c r="C13" s="118" t="s">
        <v>509</v>
      </c>
      <c r="D13" s="119" t="s">
        <v>510</v>
      </c>
      <c r="E13" s="120">
        <v>4840</v>
      </c>
      <c r="F13" s="121">
        <v>0</v>
      </c>
      <c r="G13" s="120">
        <v>0</v>
      </c>
      <c r="H13" s="121">
        <v>0</v>
      </c>
      <c r="I13" s="122">
        <v>4840</v>
      </c>
      <c r="J13" s="122">
        <f>E13-(F13+H13+I13)</f>
        <v>0</v>
      </c>
      <c r="K13" s="96"/>
    </row>
    <row r="14" spans="1:11" x14ac:dyDescent="0.2">
      <c r="A14" s="85" t="s">
        <v>39</v>
      </c>
      <c r="B14" s="123"/>
      <c r="C14" s="124"/>
      <c r="D14" s="125" t="s">
        <v>65</v>
      </c>
      <c r="E14" s="126"/>
      <c r="F14" s="127"/>
      <c r="G14" s="126"/>
      <c r="H14" s="127"/>
      <c r="I14" s="128">
        <v>4840</v>
      </c>
      <c r="J14" s="128"/>
      <c r="K14" s="96"/>
    </row>
    <row r="15" spans="1:11" x14ac:dyDescent="0.2">
      <c r="A15" s="85" t="s">
        <v>39</v>
      </c>
      <c r="B15" s="117" t="s">
        <v>66</v>
      </c>
      <c r="C15" s="118" t="s">
        <v>511</v>
      </c>
      <c r="D15" s="119" t="s">
        <v>512</v>
      </c>
      <c r="E15" s="120">
        <v>27000</v>
      </c>
      <c r="F15" s="121">
        <v>2360.69</v>
      </c>
      <c r="G15" s="120">
        <v>0</v>
      </c>
      <c r="H15" s="121">
        <v>21900</v>
      </c>
      <c r="I15" s="122">
        <v>2739.3</v>
      </c>
      <c r="J15" s="122">
        <f>E15-(F15+H15+I15)</f>
        <v>1.0000000002037268E-2</v>
      </c>
      <c r="K15" s="96"/>
    </row>
    <row r="16" spans="1:11" x14ac:dyDescent="0.2">
      <c r="A16" s="85" t="s">
        <v>39</v>
      </c>
      <c r="B16" s="123"/>
      <c r="C16" s="124"/>
      <c r="D16" s="125" t="s">
        <v>65</v>
      </c>
      <c r="E16" s="126"/>
      <c r="F16" s="127"/>
      <c r="G16" s="126"/>
      <c r="H16" s="127"/>
      <c r="I16" s="128">
        <v>2739.3</v>
      </c>
      <c r="J16" s="128"/>
      <c r="K16" s="96"/>
    </row>
    <row r="17" spans="1:11" x14ac:dyDescent="0.2">
      <c r="A17" s="85" t="s">
        <v>39</v>
      </c>
      <c r="B17" s="117" t="s">
        <v>66</v>
      </c>
      <c r="C17" s="118" t="s">
        <v>513</v>
      </c>
      <c r="D17" s="119" t="s">
        <v>514</v>
      </c>
      <c r="E17" s="120">
        <v>30000</v>
      </c>
      <c r="F17" s="121">
        <v>846.48</v>
      </c>
      <c r="G17" s="120">
        <v>0</v>
      </c>
      <c r="H17" s="121">
        <v>2200</v>
      </c>
      <c r="I17" s="122">
        <v>14000</v>
      </c>
      <c r="J17" s="122">
        <f>E17-(F17+H17+I17)</f>
        <v>12953.52</v>
      </c>
      <c r="K17" s="96"/>
    </row>
    <row r="18" spans="1:11" x14ac:dyDescent="0.2">
      <c r="A18" s="85" t="s">
        <v>39</v>
      </c>
      <c r="B18" s="123"/>
      <c r="C18" s="124"/>
      <c r="D18" s="125" t="s">
        <v>65</v>
      </c>
      <c r="E18" s="126"/>
      <c r="F18" s="127"/>
      <c r="G18" s="126"/>
      <c r="H18" s="127"/>
      <c r="I18" s="128">
        <v>14000</v>
      </c>
      <c r="J18" s="128"/>
      <c r="K18" s="96"/>
    </row>
    <row r="19" spans="1:11" x14ac:dyDescent="0.2">
      <c r="A19" s="85" t="s">
        <v>39</v>
      </c>
      <c r="B19" s="117" t="s">
        <v>66</v>
      </c>
      <c r="C19" s="118" t="s">
        <v>515</v>
      </c>
      <c r="D19" s="119" t="s">
        <v>516</v>
      </c>
      <c r="E19" s="120">
        <v>48200</v>
      </c>
      <c r="F19" s="121">
        <v>1926.37</v>
      </c>
      <c r="G19" s="120">
        <v>0</v>
      </c>
      <c r="H19" s="121">
        <v>30595.8</v>
      </c>
      <c r="I19" s="122">
        <v>14800</v>
      </c>
      <c r="J19" s="122">
        <f>E19-(F19+H19+I19)</f>
        <v>877.83000000000175</v>
      </c>
      <c r="K19" s="96"/>
    </row>
    <row r="20" spans="1:11" x14ac:dyDescent="0.2">
      <c r="A20" s="85" t="s">
        <v>39</v>
      </c>
      <c r="B20" s="123"/>
      <c r="C20" s="124"/>
      <c r="D20" s="125" t="s">
        <v>65</v>
      </c>
      <c r="E20" s="126"/>
      <c r="F20" s="127"/>
      <c r="G20" s="126"/>
      <c r="H20" s="127"/>
      <c r="I20" s="128">
        <v>14800</v>
      </c>
      <c r="J20" s="128"/>
      <c r="K20" s="96"/>
    </row>
    <row r="21" spans="1:11" x14ac:dyDescent="0.2">
      <c r="A21" s="85" t="s">
        <v>39</v>
      </c>
      <c r="B21" s="117" t="s">
        <v>517</v>
      </c>
      <c r="C21" s="118" t="s">
        <v>518</v>
      </c>
      <c r="D21" s="119" t="s">
        <v>519</v>
      </c>
      <c r="E21" s="120">
        <v>580389.4</v>
      </c>
      <c r="F21" s="121">
        <v>143544.46</v>
      </c>
      <c r="G21" s="120">
        <v>0</v>
      </c>
      <c r="H21" s="121">
        <v>11476.2</v>
      </c>
      <c r="I21" s="122">
        <v>9419.9</v>
      </c>
      <c r="J21" s="122">
        <f>E21-(F21+H21+I21)</f>
        <v>415948.84</v>
      </c>
      <c r="K21" s="96"/>
    </row>
    <row r="22" spans="1:11" x14ac:dyDescent="0.2">
      <c r="A22" s="85" t="s">
        <v>39</v>
      </c>
      <c r="B22" s="123"/>
      <c r="C22" s="124"/>
      <c r="D22" s="125" t="s">
        <v>65</v>
      </c>
      <c r="E22" s="126"/>
      <c r="F22" s="127"/>
      <c r="G22" s="126"/>
      <c r="H22" s="127"/>
      <c r="I22" s="128">
        <v>9419.9</v>
      </c>
      <c r="J22" s="128"/>
      <c r="K22" s="96"/>
    </row>
    <row r="23" spans="1:11" x14ac:dyDescent="0.2">
      <c r="A23" s="85" t="s">
        <v>39</v>
      </c>
      <c r="B23" s="117" t="s">
        <v>517</v>
      </c>
      <c r="C23" s="118" t="s">
        <v>520</v>
      </c>
      <c r="D23" s="119" t="s">
        <v>521</v>
      </c>
      <c r="E23" s="120">
        <v>327770</v>
      </c>
      <c r="F23" s="121">
        <v>243838.52</v>
      </c>
      <c r="G23" s="120">
        <v>0</v>
      </c>
      <c r="H23" s="121">
        <v>21358</v>
      </c>
      <c r="I23" s="122">
        <v>16153.5</v>
      </c>
      <c r="J23" s="122">
        <f>E23-(F23+H23+I23)</f>
        <v>46419.979999999981</v>
      </c>
      <c r="K23" s="96"/>
    </row>
    <row r="24" spans="1:11" x14ac:dyDescent="0.2">
      <c r="A24" s="85" t="s">
        <v>39</v>
      </c>
      <c r="B24" s="123"/>
      <c r="C24" s="124"/>
      <c r="D24" s="125" t="s">
        <v>65</v>
      </c>
      <c r="E24" s="126"/>
      <c r="F24" s="127"/>
      <c r="G24" s="126"/>
      <c r="H24" s="127"/>
      <c r="I24" s="128">
        <v>16153.5</v>
      </c>
      <c r="J24" s="128"/>
      <c r="K24" s="96"/>
    </row>
    <row r="25" spans="1:11" x14ac:dyDescent="0.2">
      <c r="A25" s="85" t="s">
        <v>39</v>
      </c>
      <c r="B25" s="117" t="s">
        <v>517</v>
      </c>
      <c r="C25" s="118" t="s">
        <v>522</v>
      </c>
      <c r="D25" s="119" t="s">
        <v>523</v>
      </c>
      <c r="E25" s="120">
        <v>155500</v>
      </c>
      <c r="F25" s="121">
        <v>0</v>
      </c>
      <c r="G25" s="120">
        <v>0</v>
      </c>
      <c r="H25" s="121">
        <v>20000</v>
      </c>
      <c r="I25" s="122">
        <v>20000</v>
      </c>
      <c r="J25" s="122">
        <f>E25-(F25+H25+I25)</f>
        <v>115500</v>
      </c>
      <c r="K25" s="96"/>
    </row>
    <row r="26" spans="1:11" x14ac:dyDescent="0.2">
      <c r="A26" s="85" t="s">
        <v>39</v>
      </c>
      <c r="B26" s="123"/>
      <c r="C26" s="124"/>
      <c r="D26" s="125" t="s">
        <v>65</v>
      </c>
      <c r="E26" s="126"/>
      <c r="F26" s="127"/>
      <c r="G26" s="126"/>
      <c r="H26" s="127"/>
      <c r="I26" s="128">
        <v>20000</v>
      </c>
      <c r="J26" s="128"/>
      <c r="K26" s="96"/>
    </row>
    <row r="27" spans="1:11" x14ac:dyDescent="0.2">
      <c r="A27" s="85" t="s">
        <v>39</v>
      </c>
      <c r="B27" s="117" t="s">
        <v>517</v>
      </c>
      <c r="C27" s="118" t="s">
        <v>524</v>
      </c>
      <c r="D27" s="119" t="s">
        <v>525</v>
      </c>
      <c r="E27" s="120">
        <v>800000</v>
      </c>
      <c r="F27" s="121">
        <v>0</v>
      </c>
      <c r="G27" s="120">
        <v>0</v>
      </c>
      <c r="H27" s="121">
        <v>25000</v>
      </c>
      <c r="I27" s="122">
        <v>225000</v>
      </c>
      <c r="J27" s="122">
        <f>E27-(F27+H27+I27)</f>
        <v>550000</v>
      </c>
      <c r="K27" s="96"/>
    </row>
    <row r="28" spans="1:11" x14ac:dyDescent="0.2">
      <c r="A28" s="85" t="s">
        <v>39</v>
      </c>
      <c r="B28" s="123"/>
      <c r="C28" s="124"/>
      <c r="D28" s="125" t="s">
        <v>65</v>
      </c>
      <c r="E28" s="126"/>
      <c r="F28" s="127"/>
      <c r="G28" s="126"/>
      <c r="H28" s="127"/>
      <c r="I28" s="128">
        <v>225000</v>
      </c>
      <c r="J28" s="128"/>
      <c r="K28" s="96"/>
    </row>
    <row r="29" spans="1:11" x14ac:dyDescent="0.2">
      <c r="A29" s="85" t="s">
        <v>39</v>
      </c>
      <c r="B29" s="117" t="s">
        <v>526</v>
      </c>
      <c r="C29" s="118" t="s">
        <v>527</v>
      </c>
      <c r="D29" s="119" t="s">
        <v>528</v>
      </c>
      <c r="E29" s="120">
        <v>740368.9</v>
      </c>
      <c r="F29" s="121">
        <v>463040.93</v>
      </c>
      <c r="G29" s="120">
        <v>0</v>
      </c>
      <c r="H29" s="121">
        <v>37010.9</v>
      </c>
      <c r="I29" s="122">
        <v>32000</v>
      </c>
      <c r="J29" s="122">
        <f>E29-(F29+H29+I29)</f>
        <v>208317.06999999995</v>
      </c>
      <c r="K29" s="96"/>
    </row>
    <row r="30" spans="1:11" x14ac:dyDescent="0.2">
      <c r="A30" s="85" t="s">
        <v>39</v>
      </c>
      <c r="B30" s="123"/>
      <c r="C30" s="124"/>
      <c r="D30" s="125" t="s">
        <v>65</v>
      </c>
      <c r="E30" s="126"/>
      <c r="F30" s="127"/>
      <c r="G30" s="126"/>
      <c r="H30" s="127"/>
      <c r="I30" s="128">
        <v>32000</v>
      </c>
      <c r="J30" s="128"/>
      <c r="K30" s="96"/>
    </row>
    <row r="31" spans="1:11" x14ac:dyDescent="0.2">
      <c r="A31" s="85" t="s">
        <v>39</v>
      </c>
      <c r="B31" s="117" t="s">
        <v>526</v>
      </c>
      <c r="C31" s="118" t="s">
        <v>529</v>
      </c>
      <c r="D31" s="119" t="s">
        <v>530</v>
      </c>
      <c r="E31" s="120">
        <v>96613.6</v>
      </c>
      <c r="F31" s="121">
        <v>72267.92</v>
      </c>
      <c r="G31" s="120">
        <v>0</v>
      </c>
      <c r="H31" s="121">
        <v>10242.200000000001</v>
      </c>
      <c r="I31" s="122">
        <v>3000</v>
      </c>
      <c r="J31" s="122">
        <f>E31-(F31+H31+I31)</f>
        <v>11103.48000000001</v>
      </c>
      <c r="K31" s="96"/>
    </row>
    <row r="32" spans="1:11" x14ac:dyDescent="0.2">
      <c r="A32" s="85" t="s">
        <v>39</v>
      </c>
      <c r="B32" s="123"/>
      <c r="C32" s="124"/>
      <c r="D32" s="125" t="s">
        <v>65</v>
      </c>
      <c r="E32" s="126"/>
      <c r="F32" s="127"/>
      <c r="G32" s="126"/>
      <c r="H32" s="127"/>
      <c r="I32" s="128">
        <v>3000</v>
      </c>
      <c r="J32" s="128"/>
      <c r="K32" s="96"/>
    </row>
    <row r="33" spans="1:11" x14ac:dyDescent="0.2">
      <c r="A33" s="85" t="s">
        <v>39</v>
      </c>
      <c r="B33" s="117" t="s">
        <v>531</v>
      </c>
      <c r="C33" s="137" t="s">
        <v>1064</v>
      </c>
      <c r="D33" s="119" t="s">
        <v>532</v>
      </c>
      <c r="E33" s="120">
        <v>10000</v>
      </c>
      <c r="F33" s="121">
        <v>0</v>
      </c>
      <c r="G33" s="120">
        <v>0</v>
      </c>
      <c r="H33" s="121">
        <v>0</v>
      </c>
      <c r="I33" s="122">
        <v>6000</v>
      </c>
      <c r="J33" s="122">
        <f>E33-(F33+H33+I33)</f>
        <v>4000</v>
      </c>
      <c r="K33" s="96"/>
    </row>
    <row r="34" spans="1:11" x14ac:dyDescent="0.2">
      <c r="A34" s="85" t="s">
        <v>39</v>
      </c>
      <c r="B34" s="123"/>
      <c r="C34" s="124"/>
      <c r="D34" s="125" t="s">
        <v>55</v>
      </c>
      <c r="E34" s="126"/>
      <c r="F34" s="127"/>
      <c r="G34" s="126"/>
      <c r="H34" s="127"/>
      <c r="I34" s="128">
        <v>6000</v>
      </c>
      <c r="J34" s="128"/>
      <c r="K34" s="96"/>
    </row>
    <row r="35" spans="1:11" x14ac:dyDescent="0.2">
      <c r="A35" s="85" t="s">
        <v>39</v>
      </c>
      <c r="B35" s="117" t="s">
        <v>531</v>
      </c>
      <c r="C35" s="118" t="s">
        <v>533</v>
      </c>
      <c r="D35" s="119" t="s">
        <v>534</v>
      </c>
      <c r="E35" s="120">
        <v>25000</v>
      </c>
      <c r="F35" s="121">
        <v>0</v>
      </c>
      <c r="G35" s="120">
        <v>0</v>
      </c>
      <c r="H35" s="121">
        <v>0</v>
      </c>
      <c r="I35" s="122">
        <v>15000</v>
      </c>
      <c r="J35" s="122">
        <f>E35-(F35+H35+I35)</f>
        <v>10000</v>
      </c>
      <c r="K35" s="96"/>
    </row>
    <row r="36" spans="1:11" ht="13.5" thickBot="1" x14ac:dyDescent="0.25">
      <c r="A36" s="85" t="s">
        <v>39</v>
      </c>
      <c r="B36" s="123"/>
      <c r="C36" s="124"/>
      <c r="D36" s="125" t="s">
        <v>55</v>
      </c>
      <c r="E36" s="126"/>
      <c r="F36" s="127"/>
      <c r="G36" s="126"/>
      <c r="H36" s="127"/>
      <c r="I36" s="128">
        <v>15000</v>
      </c>
      <c r="J36" s="128"/>
      <c r="K36" s="96"/>
    </row>
    <row r="37" spans="1:11" ht="13.5" thickBot="1" x14ac:dyDescent="0.25">
      <c r="A37" s="85" t="s">
        <v>39</v>
      </c>
      <c r="B37" s="112" t="s">
        <v>128</v>
      </c>
      <c r="C37" s="113"/>
      <c r="D37" s="114"/>
      <c r="E37" s="115">
        <v>3045681.9</v>
      </c>
      <c r="F37" s="116">
        <v>927825.38</v>
      </c>
      <c r="G37" s="115">
        <v>0</v>
      </c>
      <c r="H37" s="116">
        <v>179783.1</v>
      </c>
      <c r="I37" s="116">
        <v>412952.7</v>
      </c>
      <c r="J37" s="116">
        <v>1525120.72</v>
      </c>
      <c r="K37" s="96"/>
    </row>
    <row r="38" spans="1:11" ht="13.5" thickBot="1" x14ac:dyDescent="0.25">
      <c r="A38" s="85" t="s">
        <v>39</v>
      </c>
      <c r="B38" s="129"/>
      <c r="C38" s="130"/>
      <c r="D38" s="131" t="s">
        <v>122</v>
      </c>
      <c r="E38" s="132">
        <f>SUM(E10:E37)/2</f>
        <v>3045681.9</v>
      </c>
      <c r="F38" s="133">
        <f>SUM(F10:F37)/2</f>
        <v>927825.375</v>
      </c>
      <c r="G38" s="132">
        <f>SUM(G10:G37)/2</f>
        <v>0</v>
      </c>
      <c r="H38" s="134">
        <f>SUM(H10:H37)/2</f>
        <v>179783.1</v>
      </c>
      <c r="I38" s="134">
        <f>SUM(I10:I37)/3</f>
        <v>412952.7</v>
      </c>
      <c r="J38" s="134">
        <f>E38-(F38+H38+I38)</f>
        <v>1525120.7249999999</v>
      </c>
      <c r="K38" s="135"/>
    </row>
    <row r="39" spans="1:11" x14ac:dyDescent="0.2">
      <c r="A39" s="85" t="s">
        <v>39</v>
      </c>
      <c r="C39" s="97"/>
      <c r="E39" s="96"/>
      <c r="F39" s="96"/>
      <c r="G39" s="96"/>
      <c r="H39" s="96"/>
      <c r="I39" s="96"/>
      <c r="J39" s="96"/>
      <c r="K39" s="96"/>
    </row>
  </sheetData>
  <mergeCells count="2">
    <mergeCell ref="E7:F7"/>
    <mergeCell ref="G7:H7"/>
  </mergeCells>
  <pageMargins left="0.78740157480314965" right="0.78740157480314965" top="0.98425196850393704" bottom="0.98425196850393704" header="0.51181102362204722" footer="0.51181102362204722"/>
  <pageSetup paperSize="9" scale="76" fitToHeight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K84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5.7109375" style="85" customWidth="1"/>
    <col min="2" max="2" width="26.140625" style="85" customWidth="1"/>
    <col min="3" max="3" width="8.7109375" style="85" customWidth="1"/>
    <col min="4" max="4" width="37.140625" style="85" customWidth="1"/>
    <col min="5" max="11" width="15" style="88" customWidth="1"/>
    <col min="12" max="256" width="9.140625" style="89"/>
    <col min="257" max="257" width="5.7109375" style="89" customWidth="1"/>
    <col min="258" max="258" width="26.140625" style="89" customWidth="1"/>
    <col min="259" max="259" width="8.7109375" style="89" customWidth="1"/>
    <col min="260" max="260" width="37.140625" style="89" customWidth="1"/>
    <col min="261" max="267" width="15" style="89" customWidth="1"/>
    <col min="268" max="512" width="9.140625" style="89"/>
    <col min="513" max="513" width="5.7109375" style="89" customWidth="1"/>
    <col min="514" max="514" width="26.140625" style="89" customWidth="1"/>
    <col min="515" max="515" width="8.7109375" style="89" customWidth="1"/>
    <col min="516" max="516" width="37.140625" style="89" customWidth="1"/>
    <col min="517" max="523" width="15" style="89" customWidth="1"/>
    <col min="524" max="768" width="9.140625" style="89"/>
    <col min="769" max="769" width="5.7109375" style="89" customWidth="1"/>
    <col min="770" max="770" width="26.140625" style="89" customWidth="1"/>
    <col min="771" max="771" width="8.7109375" style="89" customWidth="1"/>
    <col min="772" max="772" width="37.140625" style="89" customWidth="1"/>
    <col min="773" max="779" width="15" style="89" customWidth="1"/>
    <col min="780" max="1024" width="9.140625" style="89"/>
    <col min="1025" max="1025" width="5.7109375" style="89" customWidth="1"/>
    <col min="1026" max="1026" width="26.140625" style="89" customWidth="1"/>
    <col min="1027" max="1027" width="8.7109375" style="89" customWidth="1"/>
    <col min="1028" max="1028" width="37.140625" style="89" customWidth="1"/>
    <col min="1029" max="1035" width="15" style="89" customWidth="1"/>
    <col min="1036" max="1280" width="9.140625" style="89"/>
    <col min="1281" max="1281" width="5.7109375" style="89" customWidth="1"/>
    <col min="1282" max="1282" width="26.140625" style="89" customWidth="1"/>
    <col min="1283" max="1283" width="8.7109375" style="89" customWidth="1"/>
    <col min="1284" max="1284" width="37.140625" style="89" customWidth="1"/>
    <col min="1285" max="1291" width="15" style="89" customWidth="1"/>
    <col min="1292" max="1536" width="9.140625" style="89"/>
    <col min="1537" max="1537" width="5.7109375" style="89" customWidth="1"/>
    <col min="1538" max="1538" width="26.140625" style="89" customWidth="1"/>
    <col min="1539" max="1539" width="8.7109375" style="89" customWidth="1"/>
    <col min="1540" max="1540" width="37.140625" style="89" customWidth="1"/>
    <col min="1541" max="1547" width="15" style="89" customWidth="1"/>
    <col min="1548" max="1792" width="9.140625" style="89"/>
    <col min="1793" max="1793" width="5.7109375" style="89" customWidth="1"/>
    <col min="1794" max="1794" width="26.140625" style="89" customWidth="1"/>
    <col min="1795" max="1795" width="8.7109375" style="89" customWidth="1"/>
    <col min="1796" max="1796" width="37.140625" style="89" customWidth="1"/>
    <col min="1797" max="1803" width="15" style="89" customWidth="1"/>
    <col min="1804" max="2048" width="9.140625" style="89"/>
    <col min="2049" max="2049" width="5.7109375" style="89" customWidth="1"/>
    <col min="2050" max="2050" width="26.140625" style="89" customWidth="1"/>
    <col min="2051" max="2051" width="8.7109375" style="89" customWidth="1"/>
    <col min="2052" max="2052" width="37.140625" style="89" customWidth="1"/>
    <col min="2053" max="2059" width="15" style="89" customWidth="1"/>
    <col min="2060" max="2304" width="9.140625" style="89"/>
    <col min="2305" max="2305" width="5.7109375" style="89" customWidth="1"/>
    <col min="2306" max="2306" width="26.140625" style="89" customWidth="1"/>
    <col min="2307" max="2307" width="8.7109375" style="89" customWidth="1"/>
    <col min="2308" max="2308" width="37.140625" style="89" customWidth="1"/>
    <col min="2309" max="2315" width="15" style="89" customWidth="1"/>
    <col min="2316" max="2560" width="9.140625" style="89"/>
    <col min="2561" max="2561" width="5.7109375" style="89" customWidth="1"/>
    <col min="2562" max="2562" width="26.140625" style="89" customWidth="1"/>
    <col min="2563" max="2563" width="8.7109375" style="89" customWidth="1"/>
    <col min="2564" max="2564" width="37.140625" style="89" customWidth="1"/>
    <col min="2565" max="2571" width="15" style="89" customWidth="1"/>
    <col min="2572" max="2816" width="9.140625" style="89"/>
    <col min="2817" max="2817" width="5.7109375" style="89" customWidth="1"/>
    <col min="2818" max="2818" width="26.140625" style="89" customWidth="1"/>
    <col min="2819" max="2819" width="8.7109375" style="89" customWidth="1"/>
    <col min="2820" max="2820" width="37.140625" style="89" customWidth="1"/>
    <col min="2821" max="2827" width="15" style="89" customWidth="1"/>
    <col min="2828" max="3072" width="9.140625" style="89"/>
    <col min="3073" max="3073" width="5.7109375" style="89" customWidth="1"/>
    <col min="3074" max="3074" width="26.140625" style="89" customWidth="1"/>
    <col min="3075" max="3075" width="8.7109375" style="89" customWidth="1"/>
    <col min="3076" max="3076" width="37.140625" style="89" customWidth="1"/>
    <col min="3077" max="3083" width="15" style="89" customWidth="1"/>
    <col min="3084" max="3328" width="9.140625" style="89"/>
    <col min="3329" max="3329" width="5.7109375" style="89" customWidth="1"/>
    <col min="3330" max="3330" width="26.140625" style="89" customWidth="1"/>
    <col min="3331" max="3331" width="8.7109375" style="89" customWidth="1"/>
    <col min="3332" max="3332" width="37.140625" style="89" customWidth="1"/>
    <col min="3333" max="3339" width="15" style="89" customWidth="1"/>
    <col min="3340" max="3584" width="9.140625" style="89"/>
    <col min="3585" max="3585" width="5.7109375" style="89" customWidth="1"/>
    <col min="3586" max="3586" width="26.140625" style="89" customWidth="1"/>
    <col min="3587" max="3587" width="8.7109375" style="89" customWidth="1"/>
    <col min="3588" max="3588" width="37.140625" style="89" customWidth="1"/>
    <col min="3589" max="3595" width="15" style="89" customWidth="1"/>
    <col min="3596" max="3840" width="9.140625" style="89"/>
    <col min="3841" max="3841" width="5.7109375" style="89" customWidth="1"/>
    <col min="3842" max="3842" width="26.140625" style="89" customWidth="1"/>
    <col min="3843" max="3843" width="8.7109375" style="89" customWidth="1"/>
    <col min="3844" max="3844" width="37.140625" style="89" customWidth="1"/>
    <col min="3845" max="3851" width="15" style="89" customWidth="1"/>
    <col min="3852" max="4096" width="9.140625" style="89"/>
    <col min="4097" max="4097" width="5.7109375" style="89" customWidth="1"/>
    <col min="4098" max="4098" width="26.140625" style="89" customWidth="1"/>
    <col min="4099" max="4099" width="8.7109375" style="89" customWidth="1"/>
    <col min="4100" max="4100" width="37.140625" style="89" customWidth="1"/>
    <col min="4101" max="4107" width="15" style="89" customWidth="1"/>
    <col min="4108" max="4352" width="9.140625" style="89"/>
    <col min="4353" max="4353" width="5.7109375" style="89" customWidth="1"/>
    <col min="4354" max="4354" width="26.140625" style="89" customWidth="1"/>
    <col min="4355" max="4355" width="8.7109375" style="89" customWidth="1"/>
    <col min="4356" max="4356" width="37.140625" style="89" customWidth="1"/>
    <col min="4357" max="4363" width="15" style="89" customWidth="1"/>
    <col min="4364" max="4608" width="9.140625" style="89"/>
    <col min="4609" max="4609" width="5.7109375" style="89" customWidth="1"/>
    <col min="4610" max="4610" width="26.140625" style="89" customWidth="1"/>
    <col min="4611" max="4611" width="8.7109375" style="89" customWidth="1"/>
    <col min="4612" max="4612" width="37.140625" style="89" customWidth="1"/>
    <col min="4613" max="4619" width="15" style="89" customWidth="1"/>
    <col min="4620" max="4864" width="9.140625" style="89"/>
    <col min="4865" max="4865" width="5.7109375" style="89" customWidth="1"/>
    <col min="4866" max="4866" width="26.140625" style="89" customWidth="1"/>
    <col min="4867" max="4867" width="8.7109375" style="89" customWidth="1"/>
    <col min="4868" max="4868" width="37.140625" style="89" customWidth="1"/>
    <col min="4869" max="4875" width="15" style="89" customWidth="1"/>
    <col min="4876" max="5120" width="9.140625" style="89"/>
    <col min="5121" max="5121" width="5.7109375" style="89" customWidth="1"/>
    <col min="5122" max="5122" width="26.140625" style="89" customWidth="1"/>
    <col min="5123" max="5123" width="8.7109375" style="89" customWidth="1"/>
    <col min="5124" max="5124" width="37.140625" style="89" customWidth="1"/>
    <col min="5125" max="5131" width="15" style="89" customWidth="1"/>
    <col min="5132" max="5376" width="9.140625" style="89"/>
    <col min="5377" max="5377" width="5.7109375" style="89" customWidth="1"/>
    <col min="5378" max="5378" width="26.140625" style="89" customWidth="1"/>
    <col min="5379" max="5379" width="8.7109375" style="89" customWidth="1"/>
    <col min="5380" max="5380" width="37.140625" style="89" customWidth="1"/>
    <col min="5381" max="5387" width="15" style="89" customWidth="1"/>
    <col min="5388" max="5632" width="9.140625" style="89"/>
    <col min="5633" max="5633" width="5.7109375" style="89" customWidth="1"/>
    <col min="5634" max="5634" width="26.140625" style="89" customWidth="1"/>
    <col min="5635" max="5635" width="8.7109375" style="89" customWidth="1"/>
    <col min="5636" max="5636" width="37.140625" style="89" customWidth="1"/>
    <col min="5637" max="5643" width="15" style="89" customWidth="1"/>
    <col min="5644" max="5888" width="9.140625" style="89"/>
    <col min="5889" max="5889" width="5.7109375" style="89" customWidth="1"/>
    <col min="5890" max="5890" width="26.140625" style="89" customWidth="1"/>
    <col min="5891" max="5891" width="8.7109375" style="89" customWidth="1"/>
    <col min="5892" max="5892" width="37.140625" style="89" customWidth="1"/>
    <col min="5893" max="5899" width="15" style="89" customWidth="1"/>
    <col min="5900" max="6144" width="9.140625" style="89"/>
    <col min="6145" max="6145" width="5.7109375" style="89" customWidth="1"/>
    <col min="6146" max="6146" width="26.140625" style="89" customWidth="1"/>
    <col min="6147" max="6147" width="8.7109375" style="89" customWidth="1"/>
    <col min="6148" max="6148" width="37.140625" style="89" customWidth="1"/>
    <col min="6149" max="6155" width="15" style="89" customWidth="1"/>
    <col min="6156" max="6400" width="9.140625" style="89"/>
    <col min="6401" max="6401" width="5.7109375" style="89" customWidth="1"/>
    <col min="6402" max="6402" width="26.140625" style="89" customWidth="1"/>
    <col min="6403" max="6403" width="8.7109375" style="89" customWidth="1"/>
    <col min="6404" max="6404" width="37.140625" style="89" customWidth="1"/>
    <col min="6405" max="6411" width="15" style="89" customWidth="1"/>
    <col min="6412" max="6656" width="9.140625" style="89"/>
    <col min="6657" max="6657" width="5.7109375" style="89" customWidth="1"/>
    <col min="6658" max="6658" width="26.140625" style="89" customWidth="1"/>
    <col min="6659" max="6659" width="8.7109375" style="89" customWidth="1"/>
    <col min="6660" max="6660" width="37.140625" style="89" customWidth="1"/>
    <col min="6661" max="6667" width="15" style="89" customWidth="1"/>
    <col min="6668" max="6912" width="9.140625" style="89"/>
    <col min="6913" max="6913" width="5.7109375" style="89" customWidth="1"/>
    <col min="6914" max="6914" width="26.140625" style="89" customWidth="1"/>
    <col min="6915" max="6915" width="8.7109375" style="89" customWidth="1"/>
    <col min="6916" max="6916" width="37.140625" style="89" customWidth="1"/>
    <col min="6917" max="6923" width="15" style="89" customWidth="1"/>
    <col min="6924" max="7168" width="9.140625" style="89"/>
    <col min="7169" max="7169" width="5.7109375" style="89" customWidth="1"/>
    <col min="7170" max="7170" width="26.140625" style="89" customWidth="1"/>
    <col min="7171" max="7171" width="8.7109375" style="89" customWidth="1"/>
    <col min="7172" max="7172" width="37.140625" style="89" customWidth="1"/>
    <col min="7173" max="7179" width="15" style="89" customWidth="1"/>
    <col min="7180" max="7424" width="9.140625" style="89"/>
    <col min="7425" max="7425" width="5.7109375" style="89" customWidth="1"/>
    <col min="7426" max="7426" width="26.140625" style="89" customWidth="1"/>
    <col min="7427" max="7427" width="8.7109375" style="89" customWidth="1"/>
    <col min="7428" max="7428" width="37.140625" style="89" customWidth="1"/>
    <col min="7429" max="7435" width="15" style="89" customWidth="1"/>
    <col min="7436" max="7680" width="9.140625" style="89"/>
    <col min="7681" max="7681" width="5.7109375" style="89" customWidth="1"/>
    <col min="7682" max="7682" width="26.140625" style="89" customWidth="1"/>
    <col min="7683" max="7683" width="8.7109375" style="89" customWidth="1"/>
    <col min="7684" max="7684" width="37.140625" style="89" customWidth="1"/>
    <col min="7685" max="7691" width="15" style="89" customWidth="1"/>
    <col min="7692" max="7936" width="9.140625" style="89"/>
    <col min="7937" max="7937" width="5.7109375" style="89" customWidth="1"/>
    <col min="7938" max="7938" width="26.140625" style="89" customWidth="1"/>
    <col min="7939" max="7939" width="8.7109375" style="89" customWidth="1"/>
    <col min="7940" max="7940" width="37.140625" style="89" customWidth="1"/>
    <col min="7941" max="7947" width="15" style="89" customWidth="1"/>
    <col min="7948" max="8192" width="9.140625" style="89"/>
    <col min="8193" max="8193" width="5.7109375" style="89" customWidth="1"/>
    <col min="8194" max="8194" width="26.140625" style="89" customWidth="1"/>
    <col min="8195" max="8195" width="8.7109375" style="89" customWidth="1"/>
    <col min="8196" max="8196" width="37.140625" style="89" customWidth="1"/>
    <col min="8197" max="8203" width="15" style="89" customWidth="1"/>
    <col min="8204" max="8448" width="9.140625" style="89"/>
    <col min="8449" max="8449" width="5.7109375" style="89" customWidth="1"/>
    <col min="8450" max="8450" width="26.140625" style="89" customWidth="1"/>
    <col min="8451" max="8451" width="8.7109375" style="89" customWidth="1"/>
    <col min="8452" max="8452" width="37.140625" style="89" customWidth="1"/>
    <col min="8453" max="8459" width="15" style="89" customWidth="1"/>
    <col min="8460" max="8704" width="9.140625" style="89"/>
    <col min="8705" max="8705" width="5.7109375" style="89" customWidth="1"/>
    <col min="8706" max="8706" width="26.140625" style="89" customWidth="1"/>
    <col min="8707" max="8707" width="8.7109375" style="89" customWidth="1"/>
    <col min="8708" max="8708" width="37.140625" style="89" customWidth="1"/>
    <col min="8709" max="8715" width="15" style="89" customWidth="1"/>
    <col min="8716" max="8960" width="9.140625" style="89"/>
    <col min="8961" max="8961" width="5.7109375" style="89" customWidth="1"/>
    <col min="8962" max="8962" width="26.140625" style="89" customWidth="1"/>
    <col min="8963" max="8963" width="8.7109375" style="89" customWidth="1"/>
    <col min="8964" max="8964" width="37.140625" style="89" customWidth="1"/>
    <col min="8965" max="8971" width="15" style="89" customWidth="1"/>
    <col min="8972" max="9216" width="9.140625" style="89"/>
    <col min="9217" max="9217" width="5.7109375" style="89" customWidth="1"/>
    <col min="9218" max="9218" width="26.140625" style="89" customWidth="1"/>
    <col min="9219" max="9219" width="8.7109375" style="89" customWidth="1"/>
    <col min="9220" max="9220" width="37.140625" style="89" customWidth="1"/>
    <col min="9221" max="9227" width="15" style="89" customWidth="1"/>
    <col min="9228" max="9472" width="9.140625" style="89"/>
    <col min="9473" max="9473" width="5.7109375" style="89" customWidth="1"/>
    <col min="9474" max="9474" width="26.140625" style="89" customWidth="1"/>
    <col min="9475" max="9475" width="8.7109375" style="89" customWidth="1"/>
    <col min="9476" max="9476" width="37.140625" style="89" customWidth="1"/>
    <col min="9477" max="9483" width="15" style="89" customWidth="1"/>
    <col min="9484" max="9728" width="9.140625" style="89"/>
    <col min="9729" max="9729" width="5.7109375" style="89" customWidth="1"/>
    <col min="9730" max="9730" width="26.140625" style="89" customWidth="1"/>
    <col min="9731" max="9731" width="8.7109375" style="89" customWidth="1"/>
    <col min="9732" max="9732" width="37.140625" style="89" customWidth="1"/>
    <col min="9733" max="9739" width="15" style="89" customWidth="1"/>
    <col min="9740" max="9984" width="9.140625" style="89"/>
    <col min="9985" max="9985" width="5.7109375" style="89" customWidth="1"/>
    <col min="9986" max="9986" width="26.140625" style="89" customWidth="1"/>
    <col min="9987" max="9987" width="8.7109375" style="89" customWidth="1"/>
    <col min="9988" max="9988" width="37.140625" style="89" customWidth="1"/>
    <col min="9989" max="9995" width="15" style="89" customWidth="1"/>
    <col min="9996" max="10240" width="9.140625" style="89"/>
    <col min="10241" max="10241" width="5.7109375" style="89" customWidth="1"/>
    <col min="10242" max="10242" width="26.140625" style="89" customWidth="1"/>
    <col min="10243" max="10243" width="8.7109375" style="89" customWidth="1"/>
    <col min="10244" max="10244" width="37.140625" style="89" customWidth="1"/>
    <col min="10245" max="10251" width="15" style="89" customWidth="1"/>
    <col min="10252" max="10496" width="9.140625" style="89"/>
    <col min="10497" max="10497" width="5.7109375" style="89" customWidth="1"/>
    <col min="10498" max="10498" width="26.140625" style="89" customWidth="1"/>
    <col min="10499" max="10499" width="8.7109375" style="89" customWidth="1"/>
    <col min="10500" max="10500" width="37.140625" style="89" customWidth="1"/>
    <col min="10501" max="10507" width="15" style="89" customWidth="1"/>
    <col min="10508" max="10752" width="9.140625" style="89"/>
    <col min="10753" max="10753" width="5.7109375" style="89" customWidth="1"/>
    <col min="10754" max="10754" width="26.140625" style="89" customWidth="1"/>
    <col min="10755" max="10755" width="8.7109375" style="89" customWidth="1"/>
    <col min="10756" max="10756" width="37.140625" style="89" customWidth="1"/>
    <col min="10757" max="10763" width="15" style="89" customWidth="1"/>
    <col min="10764" max="11008" width="9.140625" style="89"/>
    <col min="11009" max="11009" width="5.7109375" style="89" customWidth="1"/>
    <col min="11010" max="11010" width="26.140625" style="89" customWidth="1"/>
    <col min="11011" max="11011" width="8.7109375" style="89" customWidth="1"/>
    <col min="11012" max="11012" width="37.140625" style="89" customWidth="1"/>
    <col min="11013" max="11019" width="15" style="89" customWidth="1"/>
    <col min="11020" max="11264" width="9.140625" style="89"/>
    <col min="11265" max="11265" width="5.7109375" style="89" customWidth="1"/>
    <col min="11266" max="11266" width="26.140625" style="89" customWidth="1"/>
    <col min="11267" max="11267" width="8.7109375" style="89" customWidth="1"/>
    <col min="11268" max="11268" width="37.140625" style="89" customWidth="1"/>
    <col min="11269" max="11275" width="15" style="89" customWidth="1"/>
    <col min="11276" max="11520" width="9.140625" style="89"/>
    <col min="11521" max="11521" width="5.7109375" style="89" customWidth="1"/>
    <col min="11522" max="11522" width="26.140625" style="89" customWidth="1"/>
    <col min="11523" max="11523" width="8.7109375" style="89" customWidth="1"/>
    <col min="11524" max="11524" width="37.140625" style="89" customWidth="1"/>
    <col min="11525" max="11531" width="15" style="89" customWidth="1"/>
    <col min="11532" max="11776" width="9.140625" style="89"/>
    <col min="11777" max="11777" width="5.7109375" style="89" customWidth="1"/>
    <col min="11778" max="11778" width="26.140625" style="89" customWidth="1"/>
    <col min="11779" max="11779" width="8.7109375" style="89" customWidth="1"/>
    <col min="11780" max="11780" width="37.140625" style="89" customWidth="1"/>
    <col min="11781" max="11787" width="15" style="89" customWidth="1"/>
    <col min="11788" max="12032" width="9.140625" style="89"/>
    <col min="12033" max="12033" width="5.7109375" style="89" customWidth="1"/>
    <col min="12034" max="12034" width="26.140625" style="89" customWidth="1"/>
    <col min="12035" max="12035" width="8.7109375" style="89" customWidth="1"/>
    <col min="12036" max="12036" width="37.140625" style="89" customWidth="1"/>
    <col min="12037" max="12043" width="15" style="89" customWidth="1"/>
    <col min="12044" max="12288" width="9.140625" style="89"/>
    <col min="12289" max="12289" width="5.7109375" style="89" customWidth="1"/>
    <col min="12290" max="12290" width="26.140625" style="89" customWidth="1"/>
    <col min="12291" max="12291" width="8.7109375" style="89" customWidth="1"/>
    <col min="12292" max="12292" width="37.140625" style="89" customWidth="1"/>
    <col min="12293" max="12299" width="15" style="89" customWidth="1"/>
    <col min="12300" max="12544" width="9.140625" style="89"/>
    <col min="12545" max="12545" width="5.7109375" style="89" customWidth="1"/>
    <col min="12546" max="12546" width="26.140625" style="89" customWidth="1"/>
    <col min="12547" max="12547" width="8.7109375" style="89" customWidth="1"/>
    <col min="12548" max="12548" width="37.140625" style="89" customWidth="1"/>
    <col min="12549" max="12555" width="15" style="89" customWidth="1"/>
    <col min="12556" max="12800" width="9.140625" style="89"/>
    <col min="12801" max="12801" width="5.7109375" style="89" customWidth="1"/>
    <col min="12802" max="12802" width="26.140625" style="89" customWidth="1"/>
    <col min="12803" max="12803" width="8.7109375" style="89" customWidth="1"/>
    <col min="12804" max="12804" width="37.140625" style="89" customWidth="1"/>
    <col min="12805" max="12811" width="15" style="89" customWidth="1"/>
    <col min="12812" max="13056" width="9.140625" style="89"/>
    <col min="13057" max="13057" width="5.7109375" style="89" customWidth="1"/>
    <col min="13058" max="13058" width="26.140625" style="89" customWidth="1"/>
    <col min="13059" max="13059" width="8.7109375" style="89" customWidth="1"/>
    <col min="13060" max="13060" width="37.140625" style="89" customWidth="1"/>
    <col min="13061" max="13067" width="15" style="89" customWidth="1"/>
    <col min="13068" max="13312" width="9.140625" style="89"/>
    <col min="13313" max="13313" width="5.7109375" style="89" customWidth="1"/>
    <col min="13314" max="13314" width="26.140625" style="89" customWidth="1"/>
    <col min="13315" max="13315" width="8.7109375" style="89" customWidth="1"/>
    <col min="13316" max="13316" width="37.140625" style="89" customWidth="1"/>
    <col min="13317" max="13323" width="15" style="89" customWidth="1"/>
    <col min="13324" max="13568" width="9.140625" style="89"/>
    <col min="13569" max="13569" width="5.7109375" style="89" customWidth="1"/>
    <col min="13570" max="13570" width="26.140625" style="89" customWidth="1"/>
    <col min="13571" max="13571" width="8.7109375" style="89" customWidth="1"/>
    <col min="13572" max="13572" width="37.140625" style="89" customWidth="1"/>
    <col min="13573" max="13579" width="15" style="89" customWidth="1"/>
    <col min="13580" max="13824" width="9.140625" style="89"/>
    <col min="13825" max="13825" width="5.7109375" style="89" customWidth="1"/>
    <col min="13826" max="13826" width="26.140625" style="89" customWidth="1"/>
    <col min="13827" max="13827" width="8.7109375" style="89" customWidth="1"/>
    <col min="13828" max="13828" width="37.140625" style="89" customWidth="1"/>
    <col min="13829" max="13835" width="15" style="89" customWidth="1"/>
    <col min="13836" max="14080" width="9.140625" style="89"/>
    <col min="14081" max="14081" width="5.7109375" style="89" customWidth="1"/>
    <col min="14082" max="14082" width="26.140625" style="89" customWidth="1"/>
    <col min="14083" max="14083" width="8.7109375" style="89" customWidth="1"/>
    <col min="14084" max="14084" width="37.140625" style="89" customWidth="1"/>
    <col min="14085" max="14091" width="15" style="89" customWidth="1"/>
    <col min="14092" max="14336" width="9.140625" style="89"/>
    <col min="14337" max="14337" width="5.7109375" style="89" customWidth="1"/>
    <col min="14338" max="14338" width="26.140625" style="89" customWidth="1"/>
    <col min="14339" max="14339" width="8.7109375" style="89" customWidth="1"/>
    <col min="14340" max="14340" width="37.140625" style="89" customWidth="1"/>
    <col min="14341" max="14347" width="15" style="89" customWidth="1"/>
    <col min="14348" max="14592" width="9.140625" style="89"/>
    <col min="14593" max="14593" width="5.7109375" style="89" customWidth="1"/>
    <col min="14594" max="14594" width="26.140625" style="89" customWidth="1"/>
    <col min="14595" max="14595" width="8.7109375" style="89" customWidth="1"/>
    <col min="14596" max="14596" width="37.140625" style="89" customWidth="1"/>
    <col min="14597" max="14603" width="15" style="89" customWidth="1"/>
    <col min="14604" max="14848" width="9.140625" style="89"/>
    <col min="14849" max="14849" width="5.7109375" style="89" customWidth="1"/>
    <col min="14850" max="14850" width="26.140625" style="89" customWidth="1"/>
    <col min="14851" max="14851" width="8.7109375" style="89" customWidth="1"/>
    <col min="14852" max="14852" width="37.140625" style="89" customWidth="1"/>
    <col min="14853" max="14859" width="15" style="89" customWidth="1"/>
    <col min="14860" max="15104" width="9.140625" style="89"/>
    <col min="15105" max="15105" width="5.7109375" style="89" customWidth="1"/>
    <col min="15106" max="15106" width="26.140625" style="89" customWidth="1"/>
    <col min="15107" max="15107" width="8.7109375" style="89" customWidth="1"/>
    <col min="15108" max="15108" width="37.140625" style="89" customWidth="1"/>
    <col min="15109" max="15115" width="15" style="89" customWidth="1"/>
    <col min="15116" max="15360" width="9.140625" style="89"/>
    <col min="15361" max="15361" width="5.7109375" style="89" customWidth="1"/>
    <col min="15362" max="15362" width="26.140625" style="89" customWidth="1"/>
    <col min="15363" max="15363" width="8.7109375" style="89" customWidth="1"/>
    <col min="15364" max="15364" width="37.140625" style="89" customWidth="1"/>
    <col min="15365" max="15371" width="15" style="89" customWidth="1"/>
    <col min="15372" max="15616" width="9.140625" style="89"/>
    <col min="15617" max="15617" width="5.7109375" style="89" customWidth="1"/>
    <col min="15618" max="15618" width="26.140625" style="89" customWidth="1"/>
    <col min="15619" max="15619" width="8.7109375" style="89" customWidth="1"/>
    <col min="15620" max="15620" width="37.140625" style="89" customWidth="1"/>
    <col min="15621" max="15627" width="15" style="89" customWidth="1"/>
    <col min="15628" max="15872" width="9.140625" style="89"/>
    <col min="15873" max="15873" width="5.7109375" style="89" customWidth="1"/>
    <col min="15874" max="15874" width="26.140625" style="89" customWidth="1"/>
    <col min="15875" max="15875" width="8.7109375" style="89" customWidth="1"/>
    <col min="15876" max="15876" width="37.140625" style="89" customWidth="1"/>
    <col min="15877" max="15883" width="15" style="89" customWidth="1"/>
    <col min="15884" max="16128" width="9.140625" style="89"/>
    <col min="16129" max="16129" width="5.7109375" style="89" customWidth="1"/>
    <col min="16130" max="16130" width="26.140625" style="89" customWidth="1"/>
    <col min="16131" max="16131" width="8.7109375" style="89" customWidth="1"/>
    <col min="16132" max="16132" width="37.140625" style="89" customWidth="1"/>
    <col min="16133" max="16139" width="15" style="89" customWidth="1"/>
    <col min="16140" max="16384" width="9.140625" style="89"/>
  </cols>
  <sheetData>
    <row r="1" spans="1:11" x14ac:dyDescent="0.2">
      <c r="B1" s="86" t="s">
        <v>36</v>
      </c>
      <c r="C1" s="86"/>
      <c r="D1" s="86"/>
      <c r="E1" s="87"/>
      <c r="F1" s="87"/>
      <c r="G1" s="87"/>
      <c r="H1" s="87"/>
      <c r="I1" s="87"/>
      <c r="J1" s="87"/>
    </row>
    <row r="2" spans="1:11" x14ac:dyDescent="0.2">
      <c r="B2" s="86" t="s">
        <v>37</v>
      </c>
      <c r="C2" s="86"/>
      <c r="D2" s="86"/>
      <c r="E2" s="87"/>
      <c r="F2" s="87"/>
      <c r="G2" s="87"/>
      <c r="H2" s="87"/>
      <c r="I2" s="87"/>
      <c r="J2" s="87"/>
    </row>
    <row r="3" spans="1:11" x14ac:dyDescent="0.2">
      <c r="B3" s="86" t="s">
        <v>38</v>
      </c>
      <c r="C3" s="86"/>
      <c r="D3" s="86"/>
      <c r="E3" s="87"/>
      <c r="F3" s="87"/>
      <c r="G3" s="87"/>
      <c r="H3" s="87"/>
      <c r="I3" s="87"/>
      <c r="J3" s="87"/>
    </row>
    <row r="5" spans="1:11" ht="18" x14ac:dyDescent="0.25">
      <c r="A5" s="90" t="s">
        <v>39</v>
      </c>
      <c r="B5" s="91" t="s">
        <v>26</v>
      </c>
      <c r="C5" s="92"/>
      <c r="D5" s="93"/>
      <c r="E5" s="94"/>
      <c r="F5" s="94"/>
      <c r="G5" s="94"/>
      <c r="H5" s="94"/>
      <c r="I5" s="94"/>
      <c r="J5" s="95"/>
      <c r="K5" s="96"/>
    </row>
    <row r="6" spans="1:11" ht="13.5" thickBot="1" x14ac:dyDescent="0.25">
      <c r="A6" s="85" t="s">
        <v>39</v>
      </c>
      <c r="C6" s="97"/>
      <c r="E6" s="96"/>
      <c r="F6" s="96"/>
      <c r="G6" s="96"/>
      <c r="H6" s="96"/>
      <c r="I6" s="96"/>
      <c r="J6" s="96"/>
      <c r="K6" s="96"/>
    </row>
    <row r="7" spans="1:11" ht="34.5" customHeight="1" thickBot="1" x14ac:dyDescent="0.25">
      <c r="A7" s="85" t="s">
        <v>39</v>
      </c>
      <c r="B7" s="98"/>
      <c r="C7" s="99"/>
      <c r="D7" s="100" t="s">
        <v>40</v>
      </c>
      <c r="E7" s="153" t="s">
        <v>41</v>
      </c>
      <c r="F7" s="154"/>
      <c r="G7" s="153" t="s">
        <v>42</v>
      </c>
      <c r="H7" s="154"/>
      <c r="I7" s="101"/>
      <c r="J7" s="101"/>
      <c r="K7" s="96"/>
    </row>
    <row r="8" spans="1:11" ht="34.5" customHeight="1" x14ac:dyDescent="0.2">
      <c r="A8" s="85" t="s">
        <v>39</v>
      </c>
      <c r="B8" s="102" t="s">
        <v>43</v>
      </c>
      <c r="C8" s="103" t="s">
        <v>44</v>
      </c>
      <c r="D8" s="104" t="s">
        <v>45</v>
      </c>
      <c r="E8" s="105" t="s">
        <v>46</v>
      </c>
      <c r="F8" s="106" t="s">
        <v>47</v>
      </c>
      <c r="G8" s="105" t="s">
        <v>48</v>
      </c>
      <c r="H8" s="106" t="s">
        <v>49</v>
      </c>
      <c r="I8" s="136" t="s">
        <v>50</v>
      </c>
      <c r="J8" s="106" t="s">
        <v>51</v>
      </c>
      <c r="K8" s="96"/>
    </row>
    <row r="9" spans="1:11" ht="13.5" customHeight="1" thickBot="1" x14ac:dyDescent="0.25">
      <c r="A9" s="85" t="s">
        <v>39</v>
      </c>
      <c r="B9" s="107"/>
      <c r="C9" s="108"/>
      <c r="D9" s="109"/>
      <c r="E9" s="110"/>
      <c r="F9" s="111"/>
      <c r="G9" s="110"/>
      <c r="H9" s="111"/>
      <c r="I9" s="111"/>
      <c r="J9" s="111"/>
      <c r="K9" s="96"/>
    </row>
    <row r="10" spans="1:11" ht="13.5" thickBot="1" x14ac:dyDescent="0.25">
      <c r="A10" s="85" t="s">
        <v>39</v>
      </c>
      <c r="B10" s="112" t="s">
        <v>12</v>
      </c>
      <c r="C10" s="113"/>
      <c r="D10" s="114"/>
      <c r="E10" s="115"/>
      <c r="F10" s="116"/>
      <c r="G10" s="115"/>
      <c r="H10" s="116"/>
      <c r="I10" s="116"/>
      <c r="J10" s="116"/>
      <c r="K10" s="96"/>
    </row>
    <row r="11" spans="1:11" x14ac:dyDescent="0.2">
      <c r="A11" s="85" t="s">
        <v>39</v>
      </c>
      <c r="B11" s="117" t="s">
        <v>62</v>
      </c>
      <c r="C11" s="118" t="s">
        <v>535</v>
      </c>
      <c r="D11" s="119" t="s">
        <v>536</v>
      </c>
      <c r="E11" s="120">
        <v>10846</v>
      </c>
      <c r="F11" s="121">
        <v>0</v>
      </c>
      <c r="G11" s="120">
        <v>0</v>
      </c>
      <c r="H11" s="121">
        <v>4500</v>
      </c>
      <c r="I11" s="122">
        <v>5930</v>
      </c>
      <c r="J11" s="122">
        <f>E11-(F11+H11+I11)</f>
        <v>416</v>
      </c>
      <c r="K11" s="96"/>
    </row>
    <row r="12" spans="1:11" x14ac:dyDescent="0.2">
      <c r="A12" s="85" t="s">
        <v>39</v>
      </c>
      <c r="B12" s="123"/>
      <c r="C12" s="124"/>
      <c r="D12" s="125" t="s">
        <v>127</v>
      </c>
      <c r="E12" s="126"/>
      <c r="F12" s="127"/>
      <c r="G12" s="126"/>
      <c r="H12" s="127"/>
      <c r="I12" s="128">
        <v>2930</v>
      </c>
      <c r="J12" s="128"/>
      <c r="K12" s="96"/>
    </row>
    <row r="13" spans="1:11" x14ac:dyDescent="0.2">
      <c r="A13" s="85" t="s">
        <v>39</v>
      </c>
      <c r="B13" s="123"/>
      <c r="C13" s="124"/>
      <c r="D13" s="125" t="s">
        <v>65</v>
      </c>
      <c r="E13" s="126"/>
      <c r="F13" s="127"/>
      <c r="G13" s="126"/>
      <c r="H13" s="127"/>
      <c r="I13" s="128">
        <v>3000</v>
      </c>
      <c r="J13" s="128"/>
      <c r="K13" s="96"/>
    </row>
    <row r="14" spans="1:11" x14ac:dyDescent="0.2">
      <c r="A14" s="85" t="s">
        <v>39</v>
      </c>
      <c r="B14" s="117" t="s">
        <v>62</v>
      </c>
      <c r="C14" s="118" t="s">
        <v>537</v>
      </c>
      <c r="D14" s="119" t="s">
        <v>538</v>
      </c>
      <c r="E14" s="120">
        <v>7744</v>
      </c>
      <c r="F14" s="121">
        <v>0</v>
      </c>
      <c r="G14" s="120">
        <v>0</v>
      </c>
      <c r="H14" s="121">
        <v>3000</v>
      </c>
      <c r="I14" s="122">
        <v>4086.6</v>
      </c>
      <c r="J14" s="122">
        <f>E14-(F14+H14+I14)</f>
        <v>657.39999999999964</v>
      </c>
      <c r="K14" s="96"/>
    </row>
    <row r="15" spans="1:11" x14ac:dyDescent="0.2">
      <c r="A15" s="85" t="s">
        <v>39</v>
      </c>
      <c r="B15" s="123"/>
      <c r="C15" s="124"/>
      <c r="D15" s="125" t="s">
        <v>127</v>
      </c>
      <c r="E15" s="126"/>
      <c r="F15" s="127"/>
      <c r="G15" s="126"/>
      <c r="H15" s="127"/>
      <c r="I15" s="128">
        <v>2086.6</v>
      </c>
      <c r="J15" s="128"/>
      <c r="K15" s="96"/>
    </row>
    <row r="16" spans="1:11" x14ac:dyDescent="0.2">
      <c r="A16" s="85" t="s">
        <v>39</v>
      </c>
      <c r="B16" s="123"/>
      <c r="C16" s="124"/>
      <c r="D16" s="125" t="s">
        <v>65</v>
      </c>
      <c r="E16" s="126"/>
      <c r="F16" s="127"/>
      <c r="G16" s="126"/>
      <c r="H16" s="127"/>
      <c r="I16" s="128">
        <v>2000</v>
      </c>
      <c r="J16" s="128"/>
      <c r="K16" s="96"/>
    </row>
    <row r="17" spans="1:11" x14ac:dyDescent="0.2">
      <c r="A17" s="85" t="s">
        <v>39</v>
      </c>
      <c r="B17" s="117" t="s">
        <v>62</v>
      </c>
      <c r="C17" s="118" t="s">
        <v>539</v>
      </c>
      <c r="D17" s="119" t="s">
        <v>540</v>
      </c>
      <c r="E17" s="120">
        <v>19866</v>
      </c>
      <c r="F17" s="121">
        <v>0</v>
      </c>
      <c r="G17" s="120">
        <v>0</v>
      </c>
      <c r="H17" s="121">
        <v>7000</v>
      </c>
      <c r="I17" s="122">
        <v>10354.200000000001</v>
      </c>
      <c r="J17" s="122">
        <f>E17-(F17+H17+I17)</f>
        <v>2511.7999999999993</v>
      </c>
      <c r="K17" s="96"/>
    </row>
    <row r="18" spans="1:11" x14ac:dyDescent="0.2">
      <c r="A18" s="85" t="s">
        <v>39</v>
      </c>
      <c r="B18" s="123"/>
      <c r="C18" s="124"/>
      <c r="D18" s="125" t="s">
        <v>127</v>
      </c>
      <c r="E18" s="126"/>
      <c r="F18" s="127"/>
      <c r="G18" s="126"/>
      <c r="H18" s="127"/>
      <c r="I18" s="128">
        <v>5354.2</v>
      </c>
      <c r="J18" s="128"/>
      <c r="K18" s="96"/>
    </row>
    <row r="19" spans="1:11" ht="13.5" thickBot="1" x14ac:dyDescent="0.25">
      <c r="A19" s="85" t="s">
        <v>39</v>
      </c>
      <c r="B19" s="123"/>
      <c r="C19" s="124"/>
      <c r="D19" s="125" t="s">
        <v>65</v>
      </c>
      <c r="E19" s="126"/>
      <c r="F19" s="127"/>
      <c r="G19" s="126"/>
      <c r="H19" s="127"/>
      <c r="I19" s="128">
        <v>5000</v>
      </c>
      <c r="J19" s="128"/>
      <c r="K19" s="96"/>
    </row>
    <row r="20" spans="1:11" ht="13.5" thickBot="1" x14ac:dyDescent="0.25">
      <c r="A20" s="85" t="s">
        <v>39</v>
      </c>
      <c r="B20" s="112" t="s">
        <v>128</v>
      </c>
      <c r="C20" s="113"/>
      <c r="D20" s="114"/>
      <c r="E20" s="115">
        <v>38456</v>
      </c>
      <c r="F20" s="116">
        <v>0</v>
      </c>
      <c r="G20" s="115">
        <v>0</v>
      </c>
      <c r="H20" s="116">
        <v>14500</v>
      </c>
      <c r="I20" s="116">
        <v>20370.8</v>
      </c>
      <c r="J20" s="116">
        <v>3585.2</v>
      </c>
      <c r="K20" s="96"/>
    </row>
    <row r="21" spans="1:11" ht="13.5" thickBot="1" x14ac:dyDescent="0.25">
      <c r="A21" s="85" t="s">
        <v>39</v>
      </c>
      <c r="B21" s="112" t="s">
        <v>8</v>
      </c>
      <c r="C21" s="113"/>
      <c r="D21" s="114"/>
      <c r="E21" s="115"/>
      <c r="F21" s="116"/>
      <c r="G21" s="115"/>
      <c r="H21" s="116"/>
      <c r="I21" s="116"/>
      <c r="J21" s="116"/>
      <c r="K21" s="96"/>
    </row>
    <row r="22" spans="1:11" x14ac:dyDescent="0.2">
      <c r="A22" s="85" t="s">
        <v>39</v>
      </c>
      <c r="B22" s="117" t="s">
        <v>62</v>
      </c>
      <c r="C22" s="118" t="s">
        <v>541</v>
      </c>
      <c r="D22" s="119" t="s">
        <v>542</v>
      </c>
      <c r="E22" s="120">
        <v>1585800</v>
      </c>
      <c r="F22" s="121">
        <v>1028793.8</v>
      </c>
      <c r="G22" s="120">
        <v>0</v>
      </c>
      <c r="H22" s="121">
        <v>272461</v>
      </c>
      <c r="I22" s="122">
        <v>300000</v>
      </c>
      <c r="J22" s="122">
        <f>E22-(F22+H22+I22)</f>
        <v>-15454.800000000047</v>
      </c>
      <c r="K22" s="96"/>
    </row>
    <row r="23" spans="1:11" x14ac:dyDescent="0.2">
      <c r="A23" s="85" t="s">
        <v>39</v>
      </c>
      <c r="B23" s="123"/>
      <c r="C23" s="124"/>
      <c r="D23" s="125" t="s">
        <v>65</v>
      </c>
      <c r="E23" s="126"/>
      <c r="F23" s="127"/>
      <c r="G23" s="126"/>
      <c r="H23" s="127"/>
      <c r="I23" s="128">
        <v>300000</v>
      </c>
      <c r="J23" s="128"/>
      <c r="K23" s="96"/>
    </row>
    <row r="24" spans="1:11" x14ac:dyDescent="0.2">
      <c r="A24" s="85" t="s">
        <v>39</v>
      </c>
      <c r="B24" s="117" t="s">
        <v>62</v>
      </c>
      <c r="C24" s="118" t="s">
        <v>543</v>
      </c>
      <c r="D24" s="119" t="s">
        <v>544</v>
      </c>
      <c r="E24" s="120">
        <v>1070055</v>
      </c>
      <c r="F24" s="121">
        <v>49154.84</v>
      </c>
      <c r="G24" s="120">
        <v>0</v>
      </c>
      <c r="H24" s="121">
        <v>120000</v>
      </c>
      <c r="I24" s="122">
        <v>220000</v>
      </c>
      <c r="J24" s="122">
        <f>E24-(F24+H24+I24)</f>
        <v>680900.16</v>
      </c>
      <c r="K24" s="96"/>
    </row>
    <row r="25" spans="1:11" ht="13.5" thickBot="1" x14ac:dyDescent="0.25">
      <c r="A25" s="85" t="s">
        <v>39</v>
      </c>
      <c r="B25" s="123"/>
      <c r="C25" s="124"/>
      <c r="D25" s="125" t="s">
        <v>65</v>
      </c>
      <c r="E25" s="126"/>
      <c r="F25" s="127"/>
      <c r="G25" s="126"/>
      <c r="H25" s="127"/>
      <c r="I25" s="128">
        <v>220000</v>
      </c>
      <c r="J25" s="128"/>
      <c r="K25" s="96"/>
    </row>
    <row r="26" spans="1:11" ht="13.5" thickBot="1" x14ac:dyDescent="0.25">
      <c r="A26" s="85" t="s">
        <v>39</v>
      </c>
      <c r="B26" s="112" t="s">
        <v>118</v>
      </c>
      <c r="C26" s="113"/>
      <c r="D26" s="114"/>
      <c r="E26" s="115">
        <v>2655855</v>
      </c>
      <c r="F26" s="116">
        <v>1077948.6499999999</v>
      </c>
      <c r="G26" s="115">
        <v>0</v>
      </c>
      <c r="H26" s="116">
        <v>392461</v>
      </c>
      <c r="I26" s="116">
        <v>520000</v>
      </c>
      <c r="J26" s="116">
        <v>665445.35</v>
      </c>
      <c r="K26" s="96"/>
    </row>
    <row r="27" spans="1:11" ht="13.5" thickBot="1" x14ac:dyDescent="0.25">
      <c r="A27" s="85" t="s">
        <v>39</v>
      </c>
      <c r="B27" s="112" t="s">
        <v>14</v>
      </c>
      <c r="C27" s="113"/>
      <c r="D27" s="114"/>
      <c r="E27" s="115"/>
      <c r="F27" s="116"/>
      <c r="G27" s="115"/>
      <c r="H27" s="116"/>
      <c r="I27" s="116"/>
      <c r="J27" s="116"/>
      <c r="K27" s="96"/>
    </row>
    <row r="28" spans="1:11" x14ac:dyDescent="0.2">
      <c r="A28" s="85" t="s">
        <v>39</v>
      </c>
      <c r="B28" s="117" t="s">
        <v>62</v>
      </c>
      <c r="C28" s="118" t="s">
        <v>545</v>
      </c>
      <c r="D28" s="119" t="s">
        <v>546</v>
      </c>
      <c r="E28" s="120">
        <v>230000</v>
      </c>
      <c r="F28" s="121">
        <v>5922.83</v>
      </c>
      <c r="G28" s="120">
        <v>0</v>
      </c>
      <c r="H28" s="121">
        <v>5000</v>
      </c>
      <c r="I28" s="122">
        <v>5000</v>
      </c>
      <c r="J28" s="122">
        <f>E28-(F28+H28+I28)</f>
        <v>214077.17</v>
      </c>
      <c r="K28" s="96"/>
    </row>
    <row r="29" spans="1:11" x14ac:dyDescent="0.2">
      <c r="A29" s="85" t="s">
        <v>39</v>
      </c>
      <c r="B29" s="123"/>
      <c r="C29" s="124"/>
      <c r="D29" s="125" t="s">
        <v>65</v>
      </c>
      <c r="E29" s="126"/>
      <c r="F29" s="127"/>
      <c r="G29" s="126"/>
      <c r="H29" s="127"/>
      <c r="I29" s="128">
        <v>5000</v>
      </c>
      <c r="J29" s="128"/>
      <c r="K29" s="96"/>
    </row>
    <row r="30" spans="1:11" x14ac:dyDescent="0.2">
      <c r="A30" s="85" t="s">
        <v>39</v>
      </c>
      <c r="B30" s="117" t="s">
        <v>62</v>
      </c>
      <c r="C30" s="118" t="s">
        <v>547</v>
      </c>
      <c r="D30" s="119" t="s">
        <v>548</v>
      </c>
      <c r="E30" s="120">
        <v>76709.5</v>
      </c>
      <c r="F30" s="121">
        <v>0</v>
      </c>
      <c r="G30" s="120">
        <v>0</v>
      </c>
      <c r="H30" s="121">
        <v>21209.5</v>
      </c>
      <c r="I30" s="122">
        <v>55500</v>
      </c>
      <c r="J30" s="122">
        <f>E30-(F30+H30+I30)</f>
        <v>0</v>
      </c>
      <c r="K30" s="96"/>
    </row>
    <row r="31" spans="1:11" ht="13.5" thickBot="1" x14ac:dyDescent="0.25">
      <c r="A31" s="85" t="s">
        <v>39</v>
      </c>
      <c r="B31" s="123"/>
      <c r="C31" s="124"/>
      <c r="D31" s="125" t="s">
        <v>65</v>
      </c>
      <c r="E31" s="126"/>
      <c r="F31" s="127"/>
      <c r="G31" s="126"/>
      <c r="H31" s="127"/>
      <c r="I31" s="128">
        <v>55500</v>
      </c>
      <c r="J31" s="128"/>
      <c r="K31" s="96"/>
    </row>
    <row r="32" spans="1:11" ht="13.5" thickBot="1" x14ac:dyDescent="0.25">
      <c r="A32" s="85" t="s">
        <v>39</v>
      </c>
      <c r="B32" s="112" t="s">
        <v>237</v>
      </c>
      <c r="C32" s="113"/>
      <c r="D32" s="114"/>
      <c r="E32" s="115">
        <v>306709.5</v>
      </c>
      <c r="F32" s="116">
        <v>5922.83</v>
      </c>
      <c r="G32" s="115">
        <v>0</v>
      </c>
      <c r="H32" s="116">
        <v>26209.5</v>
      </c>
      <c r="I32" s="116">
        <v>60500</v>
      </c>
      <c r="J32" s="116">
        <v>214077.17</v>
      </c>
      <c r="K32" s="96"/>
    </row>
    <row r="33" spans="1:11" ht="13.5" thickBot="1" x14ac:dyDescent="0.25">
      <c r="A33" s="85" t="s">
        <v>39</v>
      </c>
      <c r="B33" s="112" t="s">
        <v>22</v>
      </c>
      <c r="C33" s="113"/>
      <c r="D33" s="114"/>
      <c r="E33" s="115"/>
      <c r="F33" s="116"/>
      <c r="G33" s="115"/>
      <c r="H33" s="116"/>
      <c r="I33" s="116"/>
      <c r="J33" s="116"/>
      <c r="K33" s="96"/>
    </row>
    <row r="34" spans="1:11" x14ac:dyDescent="0.2">
      <c r="A34" s="85" t="s">
        <v>39</v>
      </c>
      <c r="B34" s="117" t="s">
        <v>62</v>
      </c>
      <c r="C34" s="118" t="s">
        <v>549</v>
      </c>
      <c r="D34" s="119" t="s">
        <v>550</v>
      </c>
      <c r="E34" s="120">
        <v>400000</v>
      </c>
      <c r="F34" s="121">
        <v>36369.58</v>
      </c>
      <c r="G34" s="120">
        <v>0</v>
      </c>
      <c r="H34" s="121">
        <v>2000</v>
      </c>
      <c r="I34" s="122">
        <v>4000</v>
      </c>
      <c r="J34" s="122">
        <f>E34-(F34+H34+I34)</f>
        <v>357630.42</v>
      </c>
      <c r="K34" s="96"/>
    </row>
    <row r="35" spans="1:11" x14ac:dyDescent="0.2">
      <c r="A35" s="85" t="s">
        <v>39</v>
      </c>
      <c r="B35" s="123"/>
      <c r="C35" s="124"/>
      <c r="D35" s="125" t="s">
        <v>65</v>
      </c>
      <c r="E35" s="126"/>
      <c r="F35" s="127"/>
      <c r="G35" s="126"/>
      <c r="H35" s="127"/>
      <c r="I35" s="128">
        <v>4000</v>
      </c>
      <c r="J35" s="128"/>
      <c r="K35" s="96"/>
    </row>
    <row r="36" spans="1:11" x14ac:dyDescent="0.2">
      <c r="A36" s="85" t="s">
        <v>39</v>
      </c>
      <c r="B36" s="117" t="s">
        <v>62</v>
      </c>
      <c r="C36" s="118" t="s">
        <v>551</v>
      </c>
      <c r="D36" s="119" t="s">
        <v>552</v>
      </c>
      <c r="E36" s="120">
        <v>1200000</v>
      </c>
      <c r="F36" s="121">
        <v>121869.5</v>
      </c>
      <c r="G36" s="120">
        <v>0</v>
      </c>
      <c r="H36" s="121">
        <v>176214</v>
      </c>
      <c r="I36" s="122">
        <f>210000+30000</f>
        <v>240000</v>
      </c>
      <c r="J36" s="122">
        <f>E36-(F36+H36+I36)</f>
        <v>661916.5</v>
      </c>
      <c r="K36" s="96"/>
    </row>
    <row r="37" spans="1:11" x14ac:dyDescent="0.2">
      <c r="A37" s="85" t="s">
        <v>39</v>
      </c>
      <c r="B37" s="123"/>
      <c r="C37" s="124"/>
      <c r="D37" s="125" t="s">
        <v>65</v>
      </c>
      <c r="E37" s="126"/>
      <c r="F37" s="127"/>
      <c r="G37" s="126"/>
      <c r="H37" s="127"/>
      <c r="I37" s="128">
        <f>210000+30000</f>
        <v>240000</v>
      </c>
      <c r="J37" s="128"/>
      <c r="K37" s="96"/>
    </row>
    <row r="38" spans="1:11" x14ac:dyDescent="0.2">
      <c r="A38" s="85" t="s">
        <v>39</v>
      </c>
      <c r="B38" s="117" t="s">
        <v>62</v>
      </c>
      <c r="C38" s="118" t="s">
        <v>553</v>
      </c>
      <c r="D38" s="119" t="s">
        <v>554</v>
      </c>
      <c r="E38" s="120">
        <v>1502400</v>
      </c>
      <c r="F38" s="121">
        <v>308677.07</v>
      </c>
      <c r="G38" s="120">
        <v>0</v>
      </c>
      <c r="H38" s="121">
        <v>70000</v>
      </c>
      <c r="I38" s="122">
        <v>80000</v>
      </c>
      <c r="J38" s="122">
        <f>E38-(F38+H38+I38)</f>
        <v>1043722.9299999999</v>
      </c>
      <c r="K38" s="96"/>
    </row>
    <row r="39" spans="1:11" x14ac:dyDescent="0.2">
      <c r="A39" s="85" t="s">
        <v>39</v>
      </c>
      <c r="B39" s="123"/>
      <c r="C39" s="124"/>
      <c r="D39" s="125" t="s">
        <v>65</v>
      </c>
      <c r="E39" s="126"/>
      <c r="F39" s="127"/>
      <c r="G39" s="126"/>
      <c r="H39" s="127"/>
      <c r="I39" s="128">
        <v>80000</v>
      </c>
      <c r="J39" s="128"/>
      <c r="K39" s="96"/>
    </row>
    <row r="40" spans="1:11" x14ac:dyDescent="0.2">
      <c r="A40" s="85" t="s">
        <v>39</v>
      </c>
      <c r="B40" s="117" t="s">
        <v>62</v>
      </c>
      <c r="C40" s="118" t="s">
        <v>555</v>
      </c>
      <c r="D40" s="119" t="s">
        <v>556</v>
      </c>
      <c r="E40" s="120">
        <v>510000</v>
      </c>
      <c r="F40" s="121">
        <v>1517.22</v>
      </c>
      <c r="G40" s="120">
        <v>0</v>
      </c>
      <c r="H40" s="121">
        <v>6000</v>
      </c>
      <c r="I40" s="122">
        <v>20000</v>
      </c>
      <c r="J40" s="122">
        <f>E40-(F40+H40+I40)</f>
        <v>482482.78</v>
      </c>
      <c r="K40" s="96"/>
    </row>
    <row r="41" spans="1:11" x14ac:dyDescent="0.2">
      <c r="A41" s="85" t="s">
        <v>39</v>
      </c>
      <c r="B41" s="123"/>
      <c r="C41" s="124"/>
      <c r="D41" s="125" t="s">
        <v>65</v>
      </c>
      <c r="E41" s="126"/>
      <c r="F41" s="127"/>
      <c r="G41" s="126"/>
      <c r="H41" s="127"/>
      <c r="I41" s="128">
        <v>20000</v>
      </c>
      <c r="J41" s="128"/>
      <c r="K41" s="96"/>
    </row>
    <row r="42" spans="1:11" x14ac:dyDescent="0.2">
      <c r="A42" s="85" t="s">
        <v>39</v>
      </c>
      <c r="B42" s="117" t="s">
        <v>62</v>
      </c>
      <c r="C42" s="118" t="s">
        <v>557</v>
      </c>
      <c r="D42" s="119" t="s">
        <v>558</v>
      </c>
      <c r="E42" s="120">
        <v>400000</v>
      </c>
      <c r="F42" s="121">
        <v>0</v>
      </c>
      <c r="G42" s="120">
        <v>0</v>
      </c>
      <c r="H42" s="121">
        <v>3000</v>
      </c>
      <c r="I42" s="122">
        <v>1000</v>
      </c>
      <c r="J42" s="122">
        <f>E42-(F42+H42+I42)</f>
        <v>396000</v>
      </c>
      <c r="K42" s="96"/>
    </row>
    <row r="43" spans="1:11" x14ac:dyDescent="0.2">
      <c r="A43" s="85" t="s">
        <v>39</v>
      </c>
      <c r="B43" s="123"/>
      <c r="C43" s="124"/>
      <c r="D43" s="125" t="s">
        <v>65</v>
      </c>
      <c r="E43" s="126"/>
      <c r="F43" s="127"/>
      <c r="G43" s="126"/>
      <c r="H43" s="127"/>
      <c r="I43" s="128">
        <v>1000</v>
      </c>
      <c r="J43" s="128"/>
      <c r="K43" s="96"/>
    </row>
    <row r="44" spans="1:11" x14ac:dyDescent="0.2">
      <c r="A44" s="85" t="s">
        <v>39</v>
      </c>
      <c r="B44" s="117" t="s">
        <v>62</v>
      </c>
      <c r="C44" s="118" t="s">
        <v>559</v>
      </c>
      <c r="D44" s="119" t="s">
        <v>560</v>
      </c>
      <c r="E44" s="120">
        <v>3316152.2</v>
      </c>
      <c r="F44" s="121">
        <v>1788915.9</v>
      </c>
      <c r="G44" s="120">
        <v>0</v>
      </c>
      <c r="H44" s="121">
        <v>1126644.3999999999</v>
      </c>
      <c r="I44" s="122">
        <v>100000</v>
      </c>
      <c r="J44" s="122">
        <f>E44-(F44+H44+I44)</f>
        <v>300591.90000000037</v>
      </c>
      <c r="K44" s="96"/>
    </row>
    <row r="45" spans="1:11" x14ac:dyDescent="0.2">
      <c r="A45" s="85" t="s">
        <v>39</v>
      </c>
      <c r="B45" s="123"/>
      <c r="C45" s="124"/>
      <c r="D45" s="125" t="s">
        <v>65</v>
      </c>
      <c r="E45" s="126"/>
      <c r="F45" s="127"/>
      <c r="G45" s="126"/>
      <c r="H45" s="127"/>
      <c r="I45" s="128">
        <v>100000</v>
      </c>
      <c r="J45" s="128"/>
      <c r="K45" s="96"/>
    </row>
    <row r="46" spans="1:11" x14ac:dyDescent="0.2">
      <c r="A46" s="85" t="s">
        <v>39</v>
      </c>
      <c r="B46" s="117" t="s">
        <v>62</v>
      </c>
      <c r="C46" s="118" t="s">
        <v>561</v>
      </c>
      <c r="D46" s="119" t="s">
        <v>562</v>
      </c>
      <c r="E46" s="120">
        <v>363000</v>
      </c>
      <c r="F46" s="121">
        <v>0</v>
      </c>
      <c r="G46" s="120">
        <v>0</v>
      </c>
      <c r="H46" s="121">
        <v>5000</v>
      </c>
      <c r="I46" s="122">
        <v>2000</v>
      </c>
      <c r="J46" s="122">
        <f>E46-(F46+H46+I46)</f>
        <v>356000</v>
      </c>
      <c r="K46" s="96"/>
    </row>
    <row r="47" spans="1:11" ht="13.5" thickBot="1" x14ac:dyDescent="0.25">
      <c r="A47" s="85" t="s">
        <v>39</v>
      </c>
      <c r="B47" s="123"/>
      <c r="C47" s="124"/>
      <c r="D47" s="125" t="s">
        <v>65</v>
      </c>
      <c r="E47" s="126"/>
      <c r="F47" s="127"/>
      <c r="G47" s="126"/>
      <c r="H47" s="127"/>
      <c r="I47" s="128">
        <v>2000</v>
      </c>
      <c r="J47" s="128"/>
      <c r="K47" s="96"/>
    </row>
    <row r="48" spans="1:11" ht="13.5" thickBot="1" x14ac:dyDescent="0.25">
      <c r="A48" s="85" t="s">
        <v>39</v>
      </c>
      <c r="B48" s="112" t="s">
        <v>394</v>
      </c>
      <c r="C48" s="113"/>
      <c r="D48" s="114"/>
      <c r="E48" s="115">
        <v>7691552.2000000002</v>
      </c>
      <c r="F48" s="116">
        <v>2257349.25</v>
      </c>
      <c r="G48" s="115">
        <v>0</v>
      </c>
      <c r="H48" s="116">
        <v>1388858.4</v>
      </c>
      <c r="I48" s="116">
        <f>417000+30000</f>
        <v>447000</v>
      </c>
      <c r="J48" s="116">
        <v>3628344.55</v>
      </c>
      <c r="K48" s="96"/>
    </row>
    <row r="49" spans="1:11" ht="13.5" thickBot="1" x14ac:dyDescent="0.25">
      <c r="A49" s="85" t="s">
        <v>39</v>
      </c>
      <c r="B49" s="112" t="s">
        <v>9</v>
      </c>
      <c r="C49" s="113"/>
      <c r="D49" s="114"/>
      <c r="E49" s="115"/>
      <c r="F49" s="116"/>
      <c r="G49" s="115"/>
      <c r="H49" s="116"/>
      <c r="I49" s="116"/>
      <c r="J49" s="116"/>
      <c r="K49" s="96"/>
    </row>
    <row r="50" spans="1:11" x14ac:dyDescent="0.2">
      <c r="A50" s="85" t="s">
        <v>39</v>
      </c>
      <c r="B50" s="117" t="s">
        <v>563</v>
      </c>
      <c r="C50" s="118" t="s">
        <v>564</v>
      </c>
      <c r="D50" s="119" t="s">
        <v>565</v>
      </c>
      <c r="E50" s="120">
        <v>45085</v>
      </c>
      <c r="F50" s="121">
        <v>1076.05</v>
      </c>
      <c r="G50" s="120">
        <v>0</v>
      </c>
      <c r="H50" s="121">
        <v>22000</v>
      </c>
      <c r="I50" s="122">
        <v>10000</v>
      </c>
      <c r="J50" s="122">
        <f>E50-(F50+H50+I50)</f>
        <v>12008.949999999997</v>
      </c>
      <c r="K50" s="96"/>
    </row>
    <row r="51" spans="1:11" x14ac:dyDescent="0.2">
      <c r="A51" s="85" t="s">
        <v>39</v>
      </c>
      <c r="B51" s="123"/>
      <c r="C51" s="124"/>
      <c r="D51" s="125" t="s">
        <v>55</v>
      </c>
      <c r="E51" s="126"/>
      <c r="F51" s="127"/>
      <c r="G51" s="126"/>
      <c r="H51" s="127"/>
      <c r="I51" s="128">
        <v>10000</v>
      </c>
      <c r="J51" s="128"/>
      <c r="K51" s="96"/>
    </row>
    <row r="52" spans="1:11" x14ac:dyDescent="0.2">
      <c r="A52" s="85" t="s">
        <v>39</v>
      </c>
      <c r="B52" s="117" t="s">
        <v>563</v>
      </c>
      <c r="C52" s="118" t="s">
        <v>566</v>
      </c>
      <c r="D52" s="119" t="s">
        <v>567</v>
      </c>
      <c r="E52" s="120">
        <v>18000</v>
      </c>
      <c r="F52" s="121">
        <v>112.53</v>
      </c>
      <c r="G52" s="120">
        <v>0</v>
      </c>
      <c r="H52" s="121">
        <v>1000</v>
      </c>
      <c r="I52" s="122">
        <v>4000</v>
      </c>
      <c r="J52" s="122">
        <f>E52-(F52+H52+I52)</f>
        <v>12887.470000000001</v>
      </c>
      <c r="K52" s="96"/>
    </row>
    <row r="53" spans="1:11" x14ac:dyDescent="0.2">
      <c r="A53" s="85" t="s">
        <v>39</v>
      </c>
      <c r="B53" s="123"/>
      <c r="C53" s="124"/>
      <c r="D53" s="125" t="s">
        <v>55</v>
      </c>
      <c r="E53" s="126"/>
      <c r="F53" s="127"/>
      <c r="G53" s="126"/>
      <c r="H53" s="127"/>
      <c r="I53" s="128">
        <v>4000</v>
      </c>
      <c r="J53" s="128"/>
      <c r="K53" s="96"/>
    </row>
    <row r="54" spans="1:11" x14ac:dyDescent="0.2">
      <c r="A54" s="85" t="s">
        <v>39</v>
      </c>
      <c r="B54" s="117" t="s">
        <v>563</v>
      </c>
      <c r="C54" s="118" t="s">
        <v>568</v>
      </c>
      <c r="D54" s="119" t="s">
        <v>569</v>
      </c>
      <c r="E54" s="120">
        <v>45200</v>
      </c>
      <c r="F54" s="121">
        <v>0</v>
      </c>
      <c r="G54" s="120">
        <v>0</v>
      </c>
      <c r="H54" s="121">
        <v>5000</v>
      </c>
      <c r="I54" s="122">
        <v>5000</v>
      </c>
      <c r="J54" s="122">
        <f>E54-(F54+H54+I54)</f>
        <v>35200</v>
      </c>
      <c r="K54" s="96"/>
    </row>
    <row r="55" spans="1:11" x14ac:dyDescent="0.2">
      <c r="A55" s="85" t="s">
        <v>39</v>
      </c>
      <c r="B55" s="123"/>
      <c r="C55" s="124"/>
      <c r="D55" s="125" t="s">
        <v>55</v>
      </c>
      <c r="E55" s="126"/>
      <c r="F55" s="127"/>
      <c r="G55" s="126"/>
      <c r="H55" s="127"/>
      <c r="I55" s="128">
        <v>5000</v>
      </c>
      <c r="J55" s="128"/>
      <c r="K55" s="96"/>
    </row>
    <row r="56" spans="1:11" x14ac:dyDescent="0.2">
      <c r="A56" s="85" t="s">
        <v>39</v>
      </c>
      <c r="B56" s="117" t="s">
        <v>563</v>
      </c>
      <c r="C56" s="118" t="s">
        <v>570</v>
      </c>
      <c r="D56" s="119" t="s">
        <v>571</v>
      </c>
      <c r="E56" s="120">
        <v>26000</v>
      </c>
      <c r="F56" s="121">
        <v>0</v>
      </c>
      <c r="G56" s="120">
        <v>0</v>
      </c>
      <c r="H56" s="121">
        <v>2000</v>
      </c>
      <c r="I56" s="122">
        <v>2000</v>
      </c>
      <c r="J56" s="122">
        <f>E56-(F56+H56+I56)</f>
        <v>22000</v>
      </c>
      <c r="K56" s="96"/>
    </row>
    <row r="57" spans="1:11" x14ac:dyDescent="0.2">
      <c r="A57" s="85" t="s">
        <v>39</v>
      </c>
      <c r="B57" s="123"/>
      <c r="C57" s="124"/>
      <c r="D57" s="125" t="s">
        <v>55</v>
      </c>
      <c r="E57" s="126"/>
      <c r="F57" s="127"/>
      <c r="G57" s="126"/>
      <c r="H57" s="127"/>
      <c r="I57" s="128">
        <v>2000</v>
      </c>
      <c r="J57" s="128"/>
      <c r="K57" s="96"/>
    </row>
    <row r="58" spans="1:11" x14ac:dyDescent="0.2">
      <c r="A58" s="85" t="s">
        <v>39</v>
      </c>
      <c r="B58" s="117" t="s">
        <v>563</v>
      </c>
      <c r="C58" s="118" t="s">
        <v>572</v>
      </c>
      <c r="D58" s="119" t="s">
        <v>573</v>
      </c>
      <c r="E58" s="120">
        <v>21000</v>
      </c>
      <c r="F58" s="121">
        <v>0</v>
      </c>
      <c r="G58" s="120">
        <v>0</v>
      </c>
      <c r="H58" s="121">
        <v>2000</v>
      </c>
      <c r="I58" s="122">
        <v>2000</v>
      </c>
      <c r="J58" s="122">
        <f>E58-(F58+H58+I58)</f>
        <v>17000</v>
      </c>
      <c r="K58" s="96"/>
    </row>
    <row r="59" spans="1:11" x14ac:dyDescent="0.2">
      <c r="A59" s="85" t="s">
        <v>39</v>
      </c>
      <c r="B59" s="123"/>
      <c r="C59" s="124"/>
      <c r="D59" s="125" t="s">
        <v>55</v>
      </c>
      <c r="E59" s="126"/>
      <c r="F59" s="127"/>
      <c r="G59" s="126"/>
      <c r="H59" s="127"/>
      <c r="I59" s="128">
        <v>2000</v>
      </c>
      <c r="J59" s="128"/>
      <c r="K59" s="96"/>
    </row>
    <row r="60" spans="1:11" x14ac:dyDescent="0.2">
      <c r="A60" s="85" t="s">
        <v>39</v>
      </c>
      <c r="B60" s="117" t="s">
        <v>563</v>
      </c>
      <c r="C60" s="118" t="s">
        <v>574</v>
      </c>
      <c r="D60" s="119" t="s">
        <v>575</v>
      </c>
      <c r="E60" s="120">
        <v>18000</v>
      </c>
      <c r="F60" s="121">
        <v>0</v>
      </c>
      <c r="G60" s="120">
        <v>0</v>
      </c>
      <c r="H60" s="121">
        <v>0</v>
      </c>
      <c r="I60" s="122">
        <v>2000</v>
      </c>
      <c r="J60" s="122">
        <f>E60-(F60+H60+I60)</f>
        <v>16000</v>
      </c>
      <c r="K60" s="96"/>
    </row>
    <row r="61" spans="1:11" x14ac:dyDescent="0.2">
      <c r="A61" s="85" t="s">
        <v>39</v>
      </c>
      <c r="B61" s="123"/>
      <c r="C61" s="124"/>
      <c r="D61" s="125" t="s">
        <v>55</v>
      </c>
      <c r="E61" s="126"/>
      <c r="F61" s="127"/>
      <c r="G61" s="126"/>
      <c r="H61" s="127"/>
      <c r="I61" s="128">
        <v>2000</v>
      </c>
      <c r="J61" s="128"/>
      <c r="K61" s="96"/>
    </row>
    <row r="62" spans="1:11" x14ac:dyDescent="0.2">
      <c r="A62" s="85" t="s">
        <v>39</v>
      </c>
      <c r="B62" s="117" t="s">
        <v>563</v>
      </c>
      <c r="C62" s="118" t="s">
        <v>576</v>
      </c>
      <c r="D62" s="119" t="s">
        <v>577</v>
      </c>
      <c r="E62" s="120">
        <v>14000</v>
      </c>
      <c r="F62" s="121">
        <v>0</v>
      </c>
      <c r="G62" s="120">
        <v>0</v>
      </c>
      <c r="H62" s="121">
        <v>0</v>
      </c>
      <c r="I62" s="122">
        <v>6000</v>
      </c>
      <c r="J62" s="122">
        <f>E62-(F62+H62+I62)</f>
        <v>8000</v>
      </c>
      <c r="K62" s="96"/>
    </row>
    <row r="63" spans="1:11" x14ac:dyDescent="0.2">
      <c r="A63" s="85" t="s">
        <v>39</v>
      </c>
      <c r="B63" s="123"/>
      <c r="C63" s="124"/>
      <c r="D63" s="125" t="s">
        <v>55</v>
      </c>
      <c r="E63" s="126"/>
      <c r="F63" s="127"/>
      <c r="G63" s="126"/>
      <c r="H63" s="127"/>
      <c r="I63" s="128">
        <v>6000</v>
      </c>
      <c r="J63" s="128"/>
      <c r="K63" s="96"/>
    </row>
    <row r="64" spans="1:11" x14ac:dyDescent="0.2">
      <c r="A64" s="85" t="s">
        <v>39</v>
      </c>
      <c r="B64" s="117" t="s">
        <v>563</v>
      </c>
      <c r="C64" s="118" t="s">
        <v>578</v>
      </c>
      <c r="D64" s="119" t="s">
        <v>579</v>
      </c>
      <c r="E64" s="120">
        <v>16000</v>
      </c>
      <c r="F64" s="121">
        <v>0</v>
      </c>
      <c r="G64" s="120">
        <v>0</v>
      </c>
      <c r="H64" s="121">
        <v>0</v>
      </c>
      <c r="I64" s="122">
        <v>1000</v>
      </c>
      <c r="J64" s="122">
        <f>E64-(F64+H64+I64)</f>
        <v>15000</v>
      </c>
      <c r="K64" s="96"/>
    </row>
    <row r="65" spans="1:11" x14ac:dyDescent="0.2">
      <c r="A65" s="85" t="s">
        <v>39</v>
      </c>
      <c r="B65" s="123"/>
      <c r="C65" s="124"/>
      <c r="D65" s="125" t="s">
        <v>55</v>
      </c>
      <c r="E65" s="126"/>
      <c r="F65" s="127"/>
      <c r="G65" s="126"/>
      <c r="H65" s="127"/>
      <c r="I65" s="128">
        <v>1000</v>
      </c>
      <c r="J65" s="128"/>
      <c r="K65" s="96"/>
    </row>
    <row r="66" spans="1:11" x14ac:dyDescent="0.2">
      <c r="A66" s="85" t="s">
        <v>39</v>
      </c>
      <c r="B66" s="117" t="s">
        <v>563</v>
      </c>
      <c r="C66" s="118" t="s">
        <v>580</v>
      </c>
      <c r="D66" s="119" t="s">
        <v>581</v>
      </c>
      <c r="E66" s="120">
        <v>14000</v>
      </c>
      <c r="F66" s="121">
        <v>0</v>
      </c>
      <c r="G66" s="120">
        <v>0</v>
      </c>
      <c r="H66" s="121">
        <v>0</v>
      </c>
      <c r="I66" s="122">
        <v>4000</v>
      </c>
      <c r="J66" s="122">
        <f>E66-(F66+H66+I66)</f>
        <v>10000</v>
      </c>
      <c r="K66" s="96"/>
    </row>
    <row r="67" spans="1:11" x14ac:dyDescent="0.2">
      <c r="A67" s="85" t="s">
        <v>39</v>
      </c>
      <c r="B67" s="123"/>
      <c r="C67" s="124"/>
      <c r="D67" s="125" t="s">
        <v>55</v>
      </c>
      <c r="E67" s="126"/>
      <c r="F67" s="127"/>
      <c r="G67" s="126"/>
      <c r="H67" s="127"/>
      <c r="I67" s="128">
        <v>4000</v>
      </c>
      <c r="J67" s="128"/>
      <c r="K67" s="96"/>
    </row>
    <row r="68" spans="1:11" x14ac:dyDescent="0.2">
      <c r="A68" s="85" t="s">
        <v>39</v>
      </c>
      <c r="B68" s="117" t="s">
        <v>563</v>
      </c>
      <c r="C68" s="118" t="s">
        <v>582</v>
      </c>
      <c r="D68" s="119" t="s">
        <v>583</v>
      </c>
      <c r="E68" s="120">
        <v>30000</v>
      </c>
      <c r="F68" s="121">
        <v>0</v>
      </c>
      <c r="G68" s="120">
        <v>0</v>
      </c>
      <c r="H68" s="121">
        <v>0</v>
      </c>
      <c r="I68" s="122">
        <v>15000</v>
      </c>
      <c r="J68" s="122">
        <f>E68-(F68+H68+I68)</f>
        <v>15000</v>
      </c>
      <c r="K68" s="96"/>
    </row>
    <row r="69" spans="1:11" x14ac:dyDescent="0.2">
      <c r="A69" s="85" t="s">
        <v>39</v>
      </c>
      <c r="B69" s="123"/>
      <c r="C69" s="124"/>
      <c r="D69" s="125" t="s">
        <v>55</v>
      </c>
      <c r="E69" s="126"/>
      <c r="F69" s="127"/>
      <c r="G69" s="126"/>
      <c r="H69" s="127"/>
      <c r="I69" s="128">
        <v>15000</v>
      </c>
      <c r="J69" s="128"/>
      <c r="K69" s="96"/>
    </row>
    <row r="70" spans="1:11" x14ac:dyDescent="0.2">
      <c r="A70" s="85" t="s">
        <v>39</v>
      </c>
      <c r="B70" s="117" t="s">
        <v>62</v>
      </c>
      <c r="C70" s="118" t="s">
        <v>584</v>
      </c>
      <c r="D70" s="119" t="s">
        <v>585</v>
      </c>
      <c r="E70" s="120">
        <v>818699.6</v>
      </c>
      <c r="F70" s="121">
        <v>112945</v>
      </c>
      <c r="G70" s="120">
        <v>0</v>
      </c>
      <c r="H70" s="121">
        <v>349537</v>
      </c>
      <c r="I70" s="122">
        <v>100000</v>
      </c>
      <c r="J70" s="122">
        <f>E70-(F70+H70+I70)</f>
        <v>256217.59999999998</v>
      </c>
      <c r="K70" s="96"/>
    </row>
    <row r="71" spans="1:11" x14ac:dyDescent="0.2">
      <c r="A71" s="85" t="s">
        <v>39</v>
      </c>
      <c r="B71" s="123"/>
      <c r="C71" s="124"/>
      <c r="D71" s="125" t="s">
        <v>65</v>
      </c>
      <c r="E71" s="126"/>
      <c r="F71" s="127"/>
      <c r="G71" s="126"/>
      <c r="H71" s="127"/>
      <c r="I71" s="128">
        <v>100000</v>
      </c>
      <c r="J71" s="128"/>
      <c r="K71" s="96"/>
    </row>
    <row r="72" spans="1:11" x14ac:dyDescent="0.2">
      <c r="A72" s="85" t="s">
        <v>39</v>
      </c>
      <c r="B72" s="117" t="s">
        <v>62</v>
      </c>
      <c r="C72" s="118" t="s">
        <v>586</v>
      </c>
      <c r="D72" s="119" t="s">
        <v>587</v>
      </c>
      <c r="E72" s="120">
        <v>68750</v>
      </c>
      <c r="F72" s="121">
        <v>36432.410000000003</v>
      </c>
      <c r="G72" s="120">
        <v>0</v>
      </c>
      <c r="H72" s="121">
        <v>13000</v>
      </c>
      <c r="I72" s="122">
        <v>13000</v>
      </c>
      <c r="J72" s="122">
        <f>E72-(F72+H72+I72)</f>
        <v>6317.5899999999965</v>
      </c>
      <c r="K72" s="96"/>
    </row>
    <row r="73" spans="1:11" x14ac:dyDescent="0.2">
      <c r="A73" s="85" t="s">
        <v>39</v>
      </c>
      <c r="B73" s="123"/>
      <c r="C73" s="124"/>
      <c r="D73" s="125" t="s">
        <v>74</v>
      </c>
      <c r="E73" s="126"/>
      <c r="F73" s="127"/>
      <c r="G73" s="126"/>
      <c r="H73" s="127"/>
      <c r="I73" s="128">
        <v>13000</v>
      </c>
      <c r="J73" s="128"/>
      <c r="K73" s="96"/>
    </row>
    <row r="74" spans="1:11" x14ac:dyDescent="0.2">
      <c r="A74" s="85" t="s">
        <v>39</v>
      </c>
      <c r="B74" s="117" t="s">
        <v>62</v>
      </c>
      <c r="C74" s="118" t="s">
        <v>588</v>
      </c>
      <c r="D74" s="119" t="s">
        <v>589</v>
      </c>
      <c r="E74" s="120">
        <v>20700</v>
      </c>
      <c r="F74" s="121">
        <v>0</v>
      </c>
      <c r="G74" s="120">
        <v>0</v>
      </c>
      <c r="H74" s="121">
        <v>10000</v>
      </c>
      <c r="I74" s="122">
        <v>10600</v>
      </c>
      <c r="J74" s="122">
        <f>E74-(F74+H74+I74)</f>
        <v>100</v>
      </c>
      <c r="K74" s="96"/>
    </row>
    <row r="75" spans="1:11" x14ac:dyDescent="0.2">
      <c r="A75" s="85" t="s">
        <v>39</v>
      </c>
      <c r="B75" s="123"/>
      <c r="C75" s="124"/>
      <c r="D75" s="125" t="s">
        <v>74</v>
      </c>
      <c r="E75" s="126"/>
      <c r="F75" s="127"/>
      <c r="G75" s="126"/>
      <c r="H75" s="127"/>
      <c r="I75" s="128">
        <v>10600</v>
      </c>
      <c r="J75" s="128"/>
      <c r="K75" s="96"/>
    </row>
    <row r="76" spans="1:11" x14ac:dyDescent="0.2">
      <c r="A76" s="85" t="s">
        <v>39</v>
      </c>
      <c r="B76" s="117" t="s">
        <v>62</v>
      </c>
      <c r="C76" s="118" t="s">
        <v>590</v>
      </c>
      <c r="D76" s="119" t="s">
        <v>591</v>
      </c>
      <c r="E76" s="120">
        <v>1022000</v>
      </c>
      <c r="F76" s="121">
        <v>413124.63</v>
      </c>
      <c r="G76" s="120">
        <v>0</v>
      </c>
      <c r="H76" s="121">
        <v>95762</v>
      </c>
      <c r="I76" s="122">
        <v>95000</v>
      </c>
      <c r="J76" s="122">
        <f>E76-(F76+H76+I76)</f>
        <v>418113.37</v>
      </c>
      <c r="K76" s="96"/>
    </row>
    <row r="77" spans="1:11" x14ac:dyDescent="0.2">
      <c r="A77" s="85" t="s">
        <v>39</v>
      </c>
      <c r="B77" s="123"/>
      <c r="C77" s="124"/>
      <c r="D77" s="125" t="s">
        <v>65</v>
      </c>
      <c r="E77" s="126"/>
      <c r="F77" s="127"/>
      <c r="G77" s="126"/>
      <c r="H77" s="127"/>
      <c r="I77" s="128">
        <v>95000</v>
      </c>
      <c r="J77" s="128"/>
      <c r="K77" s="96"/>
    </row>
    <row r="78" spans="1:11" x14ac:dyDescent="0.2">
      <c r="A78" s="85" t="s">
        <v>39</v>
      </c>
      <c r="B78" s="117" t="s">
        <v>62</v>
      </c>
      <c r="C78" s="118" t="s">
        <v>592</v>
      </c>
      <c r="D78" s="119" t="s">
        <v>593</v>
      </c>
      <c r="E78" s="120">
        <v>100000</v>
      </c>
      <c r="F78" s="121">
        <v>0</v>
      </c>
      <c r="G78" s="120">
        <v>0</v>
      </c>
      <c r="H78" s="121">
        <v>0</v>
      </c>
      <c r="I78" s="122">
        <v>20000</v>
      </c>
      <c r="J78" s="122">
        <f>E78-(F78+H78+I78)</f>
        <v>80000</v>
      </c>
      <c r="K78" s="96"/>
    </row>
    <row r="79" spans="1:11" x14ac:dyDescent="0.2">
      <c r="A79" s="85" t="s">
        <v>39</v>
      </c>
      <c r="B79" s="123"/>
      <c r="C79" s="124"/>
      <c r="D79" s="125" t="s">
        <v>65</v>
      </c>
      <c r="E79" s="126"/>
      <c r="F79" s="127"/>
      <c r="G79" s="126"/>
      <c r="H79" s="127"/>
      <c r="I79" s="128">
        <v>20000</v>
      </c>
      <c r="J79" s="128"/>
      <c r="K79" s="96"/>
    </row>
    <row r="80" spans="1:11" x14ac:dyDescent="0.2">
      <c r="A80" s="85" t="s">
        <v>39</v>
      </c>
      <c r="B80" s="117" t="s">
        <v>62</v>
      </c>
      <c r="C80" s="118" t="s">
        <v>594</v>
      </c>
      <c r="D80" s="119" t="s">
        <v>595</v>
      </c>
      <c r="E80" s="120">
        <v>50000</v>
      </c>
      <c r="F80" s="121">
        <v>0</v>
      </c>
      <c r="G80" s="120">
        <v>0</v>
      </c>
      <c r="H80" s="121">
        <v>5000</v>
      </c>
      <c r="I80" s="122">
        <v>50000</v>
      </c>
      <c r="J80" s="122">
        <f>E80-(F80+H80+I80)</f>
        <v>-5000</v>
      </c>
      <c r="K80" s="96"/>
    </row>
    <row r="81" spans="1:11" ht="13.5" thickBot="1" x14ac:dyDescent="0.25">
      <c r="A81" s="85" t="s">
        <v>39</v>
      </c>
      <c r="B81" s="123"/>
      <c r="C81" s="124"/>
      <c r="D81" s="125" t="s">
        <v>65</v>
      </c>
      <c r="E81" s="126"/>
      <c r="F81" s="127"/>
      <c r="G81" s="126"/>
      <c r="H81" s="127"/>
      <c r="I81" s="128">
        <v>50000</v>
      </c>
      <c r="J81" s="128"/>
      <c r="K81" s="96"/>
    </row>
    <row r="82" spans="1:11" ht="13.5" thickBot="1" x14ac:dyDescent="0.25">
      <c r="A82" s="85" t="s">
        <v>39</v>
      </c>
      <c r="B82" s="112" t="s">
        <v>121</v>
      </c>
      <c r="C82" s="113"/>
      <c r="D82" s="114"/>
      <c r="E82" s="115">
        <v>2327434.6</v>
      </c>
      <c r="F82" s="116">
        <v>563690.62</v>
      </c>
      <c r="G82" s="115">
        <v>0</v>
      </c>
      <c r="H82" s="116">
        <v>505299</v>
      </c>
      <c r="I82" s="116">
        <v>339600</v>
      </c>
      <c r="J82" s="116">
        <v>918844.98</v>
      </c>
      <c r="K82" s="96"/>
    </row>
    <row r="83" spans="1:11" ht="13.5" thickBot="1" x14ac:dyDescent="0.25">
      <c r="A83" s="85" t="s">
        <v>39</v>
      </c>
      <c r="B83" s="129"/>
      <c r="C83" s="130"/>
      <c r="D83" s="131" t="s">
        <v>122</v>
      </c>
      <c r="E83" s="132">
        <f>SUM(E10:E82)/2</f>
        <v>13020007.300000001</v>
      </c>
      <c r="F83" s="133">
        <f>SUM(F10:F82)/2</f>
        <v>3904911.3550000004</v>
      </c>
      <c r="G83" s="132">
        <f>SUM(G10:G82)/2</f>
        <v>0</v>
      </c>
      <c r="H83" s="134">
        <f>SUM(H10:H82)/2</f>
        <v>2327327.9</v>
      </c>
      <c r="I83" s="134">
        <f>SUM(I10:I82)/3</f>
        <v>1387470.8</v>
      </c>
      <c r="J83" s="134">
        <f>E83-(F83+H83+I83)</f>
        <v>5400297.2450000001</v>
      </c>
      <c r="K83" s="135"/>
    </row>
    <row r="84" spans="1:11" x14ac:dyDescent="0.2">
      <c r="A84" s="85" t="s">
        <v>39</v>
      </c>
      <c r="C84" s="97"/>
      <c r="E84" s="96"/>
      <c r="F84" s="96"/>
      <c r="G84" s="96"/>
      <c r="H84" s="96"/>
      <c r="I84" s="96"/>
      <c r="J84" s="96"/>
      <c r="K84" s="96"/>
    </row>
  </sheetData>
  <mergeCells count="2">
    <mergeCell ref="E7:F7"/>
    <mergeCell ref="G7:H7"/>
  </mergeCells>
  <pageMargins left="0.78740157480314965" right="0.78740157480314965" top="0.82677165354330717" bottom="0.51181102362204722" header="0.51181102362204722" footer="0.51181102362204722"/>
  <pageSetup paperSize="9" scale="76" fitToHeight="3" orientation="landscape" r:id="rId1"/>
  <headerFooter alignWithMargins="0"/>
  <rowBreaks count="2" manualBreakCount="2">
    <brk id="44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Kapitoly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'08'!Názvy_tisku</vt:lpstr>
      <vt:lpstr>'09'!Názvy_tisku</vt:lpstr>
      <vt:lpstr>'08'!Oblast_tisku</vt:lpstr>
      <vt:lpstr>'09'!Oblast_tisku</vt:lpstr>
      <vt:lpstr>Kapitoly!Print_Area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Žižlavská Ilona (MHMP, ROZ)</cp:lastModifiedBy>
  <cp:lastPrinted>2023-12-20T08:36:49Z</cp:lastPrinted>
  <dcterms:created xsi:type="dcterms:W3CDTF">2015-06-05T18:19:34Z</dcterms:created>
  <dcterms:modified xsi:type="dcterms:W3CDTF">2023-12-20T08:37:10Z</dcterms:modified>
</cp:coreProperties>
</file>