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0380" windowHeight="6030" activeTab="0"/>
  </bookViews>
  <sheets>
    <sheet name="Sumár.tabulka" sheetId="1" r:id="rId1"/>
    <sheet name="kap.01" sheetId="2" r:id="rId2"/>
    <sheet name="kap.02" sheetId="3" r:id="rId3"/>
    <sheet name="kap.03" sheetId="4" r:id="rId4"/>
    <sheet name="kap.04" sheetId="5" r:id="rId5"/>
    <sheet name="kap.05" sheetId="6" r:id="rId6"/>
    <sheet name="kap.06" sheetId="7" r:id="rId7"/>
    <sheet name="kap.07" sheetId="8" r:id="rId8"/>
    <sheet name="kap.08" sheetId="9" r:id="rId9"/>
    <sheet name="kap.09" sheetId="10" r:id="rId10"/>
  </sheets>
  <definedNames>
    <definedName name="_xlnm.Print_Titles" localSheetId="2">'kap.02'!$3:$4</definedName>
  </definedNames>
  <calcPr fullCalcOnLoad="1"/>
</workbook>
</file>

<file path=xl/sharedStrings.xml><?xml version="1.0" encoding="utf-8"?>
<sst xmlns="http://schemas.openxmlformats.org/spreadsheetml/2006/main" count="715" uniqueCount="273">
  <si>
    <t xml:space="preserve">Kapitola </t>
  </si>
  <si>
    <t xml:space="preserve">01 - Rozvoj obce </t>
  </si>
  <si>
    <t>02 - Městská infrastruktura</t>
  </si>
  <si>
    <t xml:space="preserve">03 - Doprava </t>
  </si>
  <si>
    <t xml:space="preserve">04 - Školství,mládež a sam. </t>
  </si>
  <si>
    <t>05 - Zdravotnictví a soc.obl.</t>
  </si>
  <si>
    <t>06 - Kultura,sport a cest.ruch.</t>
  </si>
  <si>
    <t xml:space="preserve">07 - Bezpečnost </t>
  </si>
  <si>
    <t>08 - Hospodářství</t>
  </si>
  <si>
    <t xml:space="preserve">09 - Vnitřní správa </t>
  </si>
  <si>
    <t>Celkem</t>
  </si>
  <si>
    <t>Kapitola 01 - Rozvoj obce - převod finančních prostředků do roku 2006</t>
  </si>
  <si>
    <t>č.odboru</t>
  </si>
  <si>
    <t>Název odboru/</t>
  </si>
  <si>
    <t>ODPA</t>
  </si>
  <si>
    <t>Položka</t>
  </si>
  <si>
    <t>ÚZ</t>
  </si>
  <si>
    <t>č.akce</t>
  </si>
  <si>
    <t>Text</t>
  </si>
  <si>
    <t>Výdaje v tis.Kč</t>
  </si>
  <si>
    <t>organizace</t>
  </si>
  <si>
    <t>název akce</t>
  </si>
  <si>
    <t>Běžné</t>
  </si>
  <si>
    <t>Kapitálové</t>
  </si>
  <si>
    <t>21</t>
  </si>
  <si>
    <t>OMI-MHMP</t>
  </si>
  <si>
    <t>Centrální park JZM I</t>
  </si>
  <si>
    <t>IP pro stavby v kap.01</t>
  </si>
  <si>
    <t>H. Měcholupy-Petrovice</t>
  </si>
  <si>
    <t>Dofakturace za rok 2004</t>
  </si>
  <si>
    <t>Bytové domy Čakovice I.</t>
  </si>
  <si>
    <t>JM I, byty Milíčov</t>
  </si>
  <si>
    <t>Byty-Lysolaje</t>
  </si>
  <si>
    <t>Maniny-příprava území</t>
  </si>
  <si>
    <t>Pobřežní III - infrastruktura</t>
  </si>
  <si>
    <t xml:space="preserve">Rokytka-rozvoj území </t>
  </si>
  <si>
    <t>TV Chaby st. 50</t>
  </si>
  <si>
    <t>Na Pomezí, byty + TI</t>
  </si>
  <si>
    <t>elektrická energie</t>
  </si>
  <si>
    <t>údržba a opravy</t>
  </si>
  <si>
    <t>konzultační, poradenské a právnické služby</t>
  </si>
  <si>
    <t>Kapitola 0121 c e l k e m</t>
  </si>
  <si>
    <t>Kapitola 02 - Městská infrastruktura - převod finančních prostředků do roku 2006</t>
  </si>
  <si>
    <t>BABA II - rekonstrukce IS</t>
  </si>
  <si>
    <t>TV Zbuzanská</t>
  </si>
  <si>
    <t>TV Jahodnice</t>
  </si>
  <si>
    <t>TV Zelený pruh-Antala Staška</t>
  </si>
  <si>
    <t>00100</t>
  </si>
  <si>
    <t>JPD - Výst.přír.amf. D. Počernice</t>
  </si>
  <si>
    <t>JPD - Výstavba TV Čakovice</t>
  </si>
  <si>
    <t>Revitalizace Drahaňského potoka</t>
  </si>
  <si>
    <t>Rekonstrukce ÚČOV Trója</t>
  </si>
  <si>
    <t>Regenerace vnitrobloku Chlebovická-Tupolevova</t>
  </si>
  <si>
    <t>TV Za Horou</t>
  </si>
  <si>
    <t>TV Uhříněves</t>
  </si>
  <si>
    <t>Sběrný dvůr Běchovice</t>
  </si>
  <si>
    <t>nájemné za půdu</t>
  </si>
  <si>
    <t xml:space="preserve">Kapitola 0221  celkem </t>
  </si>
  <si>
    <t>Odbor správy majetku - PVS</t>
  </si>
  <si>
    <t>§ 2310</t>
  </si>
  <si>
    <t>Zabezpečení objektů ÚV Káraný</t>
  </si>
  <si>
    <t>Zabezpečení 1., 2. a 3. řadu ÚV Káraný</t>
  </si>
  <si>
    <t>Zabezpečenost vodohosp. objektů na území HMP</t>
  </si>
  <si>
    <t>Rekonstrukce větráků 1. a 2. kár. řadu</t>
  </si>
  <si>
    <t xml:space="preserve">Kapitola  0223  celkem </t>
  </si>
  <si>
    <t>OOP</t>
  </si>
  <si>
    <t>Letenské sady-obnova ploch</t>
  </si>
  <si>
    <t>Kinského zahrada - obnova</t>
  </si>
  <si>
    <t>Stromovka - obnova</t>
  </si>
  <si>
    <t xml:space="preserve">Kapitola 0254  celkem </t>
  </si>
  <si>
    <t>Odbor infrastruktury města</t>
  </si>
  <si>
    <t>Sběrné dvory</t>
  </si>
  <si>
    <t>Kompostárna</t>
  </si>
  <si>
    <t>UEK - realizační projekty</t>
  </si>
  <si>
    <t>Sběr a svoz nebezpečného odpadu</t>
  </si>
  <si>
    <t>Využívání nebezpečného odpadu</t>
  </si>
  <si>
    <t>Využívání komunálního odpadu</t>
  </si>
  <si>
    <t>Prevence odpadu</t>
  </si>
  <si>
    <t>Ostatní nakládání s odpady</t>
  </si>
  <si>
    <t>Ekologická osvěta</t>
  </si>
  <si>
    <t xml:space="preserve">Kapitola 0255  celkem </t>
  </si>
  <si>
    <t>Kapitola 02 c e l k e m</t>
  </si>
  <si>
    <t>Kapitola 03 - Doprava - převod finančních prostředků do roku 2006</t>
  </si>
  <si>
    <t>Štěrboholská radiála, 2.stavba</t>
  </si>
  <si>
    <t>Protiluková opatření na dokončených stavbách</t>
  </si>
  <si>
    <t>Vysočanská radiála</t>
  </si>
  <si>
    <t>00812</t>
  </si>
  <si>
    <t>Strahovský tunel 2.stavba</t>
  </si>
  <si>
    <t>MO Prašný Most-Špejchar</t>
  </si>
  <si>
    <t>Lipnická-Ocelkova</t>
  </si>
  <si>
    <t>MÚK PPO-Liberecká</t>
  </si>
  <si>
    <t>Křižovatka Archivní-Türkova</t>
  </si>
  <si>
    <t>KOMOKO</t>
  </si>
  <si>
    <t>Strahovský tunel 3.stavba</t>
  </si>
  <si>
    <t>Radlická radiála JZM-Smíchov</t>
  </si>
  <si>
    <t>nákup služeb</t>
  </si>
  <si>
    <t>opravy a udržování</t>
  </si>
  <si>
    <t>Kapitola 0321  c e l k e m</t>
  </si>
  <si>
    <t>29</t>
  </si>
  <si>
    <t>TSK hl. m. Prahy</t>
  </si>
  <si>
    <t>Roztocká</t>
  </si>
  <si>
    <t>Cyklistické stezky</t>
  </si>
  <si>
    <t>DP HMP, a.s.</t>
  </si>
  <si>
    <t>TT Hlubočepy-Barrandov</t>
  </si>
  <si>
    <t>DOP MHMP</t>
  </si>
  <si>
    <t>Poradenské služby</t>
  </si>
  <si>
    <t>00992</t>
  </si>
  <si>
    <t>Dotace EU na projekt TRENDSETTER</t>
  </si>
  <si>
    <t>JPD 2 Výtahy ve stanici metra Florenc B</t>
  </si>
  <si>
    <t>ÚDI hl.m. Prahy</t>
  </si>
  <si>
    <t>00999</t>
  </si>
  <si>
    <t>JPD 2 Dopravní modelování</t>
  </si>
  <si>
    <t>Kapitola 0329  c e l k e m</t>
  </si>
  <si>
    <t>Kapitola 03  c e l k e m</t>
  </si>
  <si>
    <t>Kapitola 04 - Školství, mládež a samospráva - převod finančních prostředků do roku 2006</t>
  </si>
  <si>
    <t>00094</t>
  </si>
  <si>
    <t>ZŠ Kunratice-dostavba a rekonstrukce</t>
  </si>
  <si>
    <t>00512</t>
  </si>
  <si>
    <t>VOŠG a SPŠG Hellichova,P1-reko.obj.Malt.nám.</t>
  </si>
  <si>
    <t>ZŠ Gen.F.Fajtla</t>
  </si>
  <si>
    <t>Kapitola   0421/OMI   c e l k e m</t>
  </si>
  <si>
    <t>OMT / ZUŠ Koněvova</t>
  </si>
  <si>
    <t>Rek. nového objektu, přístavba a nástavba</t>
  </si>
  <si>
    <t>OMT / DDM HMP</t>
  </si>
  <si>
    <t>Pavilon laboratoří chemie,zoologie a botaniky</t>
  </si>
  <si>
    <t>Obnova Stad. mládeže-soc.zař.,šatny, ubyt.</t>
  </si>
  <si>
    <t>Kapitola   0464/OMT   c e l k e m</t>
  </si>
  <si>
    <t>02</t>
  </si>
  <si>
    <t>FEU-MHMP</t>
  </si>
  <si>
    <t>GP - Opatření 3.1 - 1. výzva</t>
  </si>
  <si>
    <t>GP - Opatření 3.2 - 1. výzva</t>
  </si>
  <si>
    <t>Kapitola   0402/FEU   c e l k e m</t>
  </si>
  <si>
    <t>65</t>
  </si>
  <si>
    <t>SOU EL. Novovysoč.,P9</t>
  </si>
  <si>
    <t>JPD-Výst.sport.s rekr.plochou</t>
  </si>
  <si>
    <t>SOŠ pro admin.EU Lipí,P9</t>
  </si>
  <si>
    <t>Rekonstrukce šk.kuchyně v SOŠ Lipí,P9</t>
  </si>
  <si>
    <t>Kapitola   0465/SKU   c e l k e m</t>
  </si>
  <si>
    <t>Kapitola   04   c e l k e m</t>
  </si>
  <si>
    <t>Kapitola 05 - Zdravotnictví a sociální oblast - převod finančních prostředků do roku 2006</t>
  </si>
  <si>
    <t xml:space="preserve">   Výdaje v tis.Kč</t>
  </si>
  <si>
    <t>Odbor zahraničních vztahů a fondů EU</t>
  </si>
  <si>
    <t>JPD - GP - Opatření 2.1 - 1. výzva</t>
  </si>
  <si>
    <t>Kapitola 0502  c e l k e m</t>
  </si>
  <si>
    <t>04</t>
  </si>
  <si>
    <t>Dětské centrum Paprsek</t>
  </si>
  <si>
    <t>Výstavba chráněných pracovních dílen</t>
  </si>
  <si>
    <t>ÚSP Praha 4</t>
  </si>
  <si>
    <t>Rehabilitační bazen</t>
  </si>
  <si>
    <t>ÚSP Horní Poustevna</t>
  </si>
  <si>
    <t>Rekonstrukce domu čp. 252 Vilémov</t>
  </si>
  <si>
    <t>DD Praha 10 Zahradní Město</t>
  </si>
  <si>
    <t>Přístavba pavilonu D</t>
  </si>
  <si>
    <t>Domov důchodců Praha4-Háje</t>
  </si>
  <si>
    <t>Rekonstrukce kotelny</t>
  </si>
  <si>
    <t>Půdní vestavba A2</t>
  </si>
  <si>
    <t>Domov důchodců Ďáblice</t>
  </si>
  <si>
    <t>Rekonstrukce pokojů, byt. jader a lůžkového</t>
  </si>
  <si>
    <t>Vybavení rekonstruovaných pokojů</t>
  </si>
  <si>
    <t>ÚSP Leontýn</t>
  </si>
  <si>
    <t>Hospodářské stavení-zooterapie</t>
  </si>
  <si>
    <t>Kapitola 0504  c e l k e m</t>
  </si>
  <si>
    <t>Dostavba ÚSP Palata</t>
  </si>
  <si>
    <t>Dům národnostních menšin</t>
  </si>
  <si>
    <t>Dofakturace pro kap.0521</t>
  </si>
  <si>
    <t>DD Praha 6</t>
  </si>
  <si>
    <t>Administrativně-technická budova ZZS</t>
  </si>
  <si>
    <t>Rekonstrukce DD Praha 4-Sulická</t>
  </si>
  <si>
    <t>Kapitola 0521  c e l k e m</t>
  </si>
  <si>
    <t>Kapitola 05 c e l k e m</t>
  </si>
  <si>
    <t>Kapitola 06 - Kultura, sport a cestovní ruch - převod finančních prostředků do roku 2006</t>
  </si>
  <si>
    <t>JPD - GP - Opatření 4.3 - 1. výzva</t>
  </si>
  <si>
    <t>Kapitola 0602  c e l k e m</t>
  </si>
  <si>
    <t>19</t>
  </si>
  <si>
    <t xml:space="preserve">Městská knihovna v Praze </t>
  </si>
  <si>
    <t>Automatizace knih.Krč vč.stav.úpr.a inv.vybav.</t>
  </si>
  <si>
    <t>Muzeum hl.m. Prahy</t>
  </si>
  <si>
    <t>Výstavba obj."E"-depozitář Stodůlky</t>
  </si>
  <si>
    <t>Rekonstr.hl.budovy muzea</t>
  </si>
  <si>
    <t>MHMP - OKP (pro MKP)</t>
  </si>
  <si>
    <t>JPD - Poříz.internet.knihoven</t>
  </si>
  <si>
    <t>Kapitola 0619  c e l k e m</t>
  </si>
  <si>
    <t>Oprava Karlova mostu</t>
  </si>
  <si>
    <t>Rekonstrukce Hudebního divadla v Karlíně</t>
  </si>
  <si>
    <t>Slovanská epopej</t>
  </si>
  <si>
    <t>Pražský dům fotografie-Revoluční</t>
  </si>
  <si>
    <t>IP pro kapitolu 06</t>
  </si>
  <si>
    <t>Plavecký areál Šutka</t>
  </si>
  <si>
    <t>Kapitola 0621 c e l k e m</t>
  </si>
  <si>
    <t>Kapitola 06 c e l k e m</t>
  </si>
  <si>
    <t>Kapitola 07 - Bezpečnost - převod finančních prostředků do roku 2006</t>
  </si>
  <si>
    <t>Hasičská zbrojnice-přístavba</t>
  </si>
  <si>
    <t>Kapitola 0721 c e l k e m</t>
  </si>
  <si>
    <t>Kapitola 08 - Hospodářství - převod finančních prostředků do roku 2006</t>
  </si>
  <si>
    <t>Veř. osvětl.Vyšehrad NKP</t>
  </si>
  <si>
    <t>Veř.osvětl.-drobné, blíže nesp.inv.akce</t>
  </si>
  <si>
    <t>JPD - Pořiz. centr. Prosperita</t>
  </si>
  <si>
    <t>IP pro stavby</t>
  </si>
  <si>
    <t>Veřejné osvětlení Petrovice</t>
  </si>
  <si>
    <t>Radonový program</t>
  </si>
  <si>
    <t>Kapitola 0821  c e l k e m</t>
  </si>
  <si>
    <t>OSM</t>
  </si>
  <si>
    <t>Nebytové objekty a stavby</t>
  </si>
  <si>
    <t>Bydlení Špitálka - technická infrastruktura</t>
  </si>
  <si>
    <t>Výkupy pozemků a trvalých porostů</t>
  </si>
  <si>
    <t>Výkupy pozemků</t>
  </si>
  <si>
    <t>Řetězová 3/222, Praha 1- rekonstrukce objektu</t>
  </si>
  <si>
    <t>Kapitola 0823  c e l k e m</t>
  </si>
  <si>
    <t>MHMP-Sekr.radního pro obl.hosp.</t>
  </si>
  <si>
    <t>Komunální služby a územní rozvoj j.n.</t>
  </si>
  <si>
    <t>Kapitola 0845 c e l k e m</t>
  </si>
  <si>
    <t>Kapitola 08 c e l k e m</t>
  </si>
  <si>
    <t>Kapitola 09 - Vnitřní správa - převod finančních prostředků do roku 2006</t>
  </si>
  <si>
    <t>01</t>
  </si>
  <si>
    <t>odbor hospodářské správy</t>
  </si>
  <si>
    <t>Trafostanice objektu Kafkův dům</t>
  </si>
  <si>
    <t>Vyb. 2.výtahu v prost. hl.schodiště SR</t>
  </si>
  <si>
    <t>Rekonstrukce budovy Clam-Gallasova paláce</t>
  </si>
  <si>
    <t>Klimatizace Nová radnice - 2.etapa</t>
  </si>
  <si>
    <t>Rekonstrukce elektrorozvodů - nám. Fr. Kafky 1 NÚB</t>
  </si>
  <si>
    <t>Rekonstrukce prostor Rady HMP</t>
  </si>
  <si>
    <t xml:space="preserve">Kapitola 0901 - c e l k e m </t>
  </si>
  <si>
    <t>odbor zahraničních vzathů a fondů EU</t>
  </si>
  <si>
    <t>spolufinancování projektů JPD 2</t>
  </si>
  <si>
    <t>JPD-Hodnocení a výběr projektů JPD 3 04-05</t>
  </si>
  <si>
    <t>JPD-Personální posílení OZF MHMP</t>
  </si>
  <si>
    <t>JPD-Informační akce JPD 3 04-05</t>
  </si>
  <si>
    <t>JPD-Příprava počítačové gramotnosti n. g.</t>
  </si>
  <si>
    <t>Kapitola 0902  c e l k e m</t>
  </si>
  <si>
    <t>JPD-Poříz. Web Grid MČ P 1</t>
  </si>
  <si>
    <t>Kapitola 0921  c e l k e m</t>
  </si>
  <si>
    <t>odbor informatiky</t>
  </si>
  <si>
    <t>Výpočetní technika a progr. vybav. pro MHMP</t>
  </si>
  <si>
    <t>Kapitola 0940  c e l k e m</t>
  </si>
  <si>
    <t>Kapitola 09 c e l k e m</t>
  </si>
  <si>
    <t>JPD 2 Rezerva na r.2007</t>
  </si>
  <si>
    <t>00095</t>
  </si>
  <si>
    <t>Bytové objekty</t>
  </si>
  <si>
    <t>celkem dle ÚZ</t>
  </si>
  <si>
    <t>ostatní</t>
  </si>
  <si>
    <t>ÚZ 00095</t>
  </si>
  <si>
    <t>ÚZ 00512</t>
  </si>
  <si>
    <t>ÚZ 00812</t>
  </si>
  <si>
    <t>ÚZ 00100</t>
  </si>
  <si>
    <t>ÚZ 00999</t>
  </si>
  <si>
    <t>Výdaje v tis. Kč</t>
  </si>
  <si>
    <t xml:space="preserve">Běžné  </t>
  </si>
  <si>
    <t xml:space="preserve">Kapitálové </t>
  </si>
  <si>
    <t>třída 8 - FINANCOVÁNÍ</t>
  </si>
  <si>
    <t>ÚZ 00992</t>
  </si>
  <si>
    <t>účelové znaky</t>
  </si>
  <si>
    <t>prostředky od EKO - KOMU, a.s.</t>
  </si>
  <si>
    <t>emise obligací EMTN programu</t>
  </si>
  <si>
    <t>EIB PVS povodně</t>
  </si>
  <si>
    <t>dotace z fondů EU</t>
  </si>
  <si>
    <t>fin.prostředky HMP na projekty v režimu retrofinancování</t>
  </si>
  <si>
    <t>způsobilé výdaje ( JPD )</t>
  </si>
  <si>
    <t>zahrnuje prostředky HMP mimo ÚZ dále uvedených</t>
  </si>
  <si>
    <t>Rekapitulace převodu nevyčerpaných finančních prostředků z roku 2005 do roku 2006</t>
  </si>
  <si>
    <t>Špejchar-Pelc/Tyrolka</t>
  </si>
  <si>
    <t>08</t>
  </si>
  <si>
    <t>Odbor krizového řízení</t>
  </si>
  <si>
    <t>Scénáře selhání protipov.opatř.HMP</t>
  </si>
  <si>
    <t>Kapitola 07 c e l k e m</t>
  </si>
  <si>
    <t>Kapitola 0708 c e l k e m</t>
  </si>
  <si>
    <t>Financování pro rok 2007</t>
  </si>
  <si>
    <t>Kapitola 03  výdaje  c e l k e m</t>
  </si>
  <si>
    <t>Celkem výdaje</t>
  </si>
  <si>
    <t>na běž.výd.</t>
  </si>
  <si>
    <t>na kap.výd.</t>
  </si>
  <si>
    <t>na běž.výdaje</t>
  </si>
  <si>
    <t>na kap.výdaje</t>
  </si>
  <si>
    <t>Příloha č. 2 k usnesení  ZHMP č.   ze dne 24.11.2005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</si>
</sst>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  <numFmt numFmtId="165" formatCode="0.0"/>
  </numFmts>
  <fonts count="16">
    <font>
      <sz val="10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sz val="8"/>
      <color indexed="10"/>
      <name val="Arial CE"/>
      <family val="2"/>
    </font>
    <font>
      <b/>
      <sz val="9"/>
      <color indexed="10"/>
      <name val="Arial CE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i/>
      <u val="single"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98">
    <xf numFmtId="0" fontId="0" fillId="0" borderId="0" xfId="0" applyAlignment="1">
      <alignment/>
    </xf>
    <xf numFmtId="0" fontId="1" fillId="0" borderId="0" xfId="20" applyFont="1" applyAlignment="1">
      <alignment horizontal="center"/>
      <protection/>
    </xf>
    <xf numFmtId="49" fontId="0" fillId="0" borderId="0" xfId="20" applyNumberFormat="1" applyAlignment="1">
      <alignment horizontal="center" vertical="center"/>
      <protection/>
    </xf>
    <xf numFmtId="0" fontId="0" fillId="0" borderId="0" xfId="20">
      <alignment/>
      <protection/>
    </xf>
    <xf numFmtId="49" fontId="2" fillId="0" borderId="1" xfId="20" applyNumberFormat="1" applyFont="1" applyBorder="1" applyAlignment="1">
      <alignment horizontal="center" vertical="center"/>
      <protection/>
    </xf>
    <xf numFmtId="0" fontId="2" fillId="0" borderId="2" xfId="20" applyFont="1" applyBorder="1" applyAlignment="1">
      <alignment horizontal="center"/>
      <protection/>
    </xf>
    <xf numFmtId="0" fontId="2" fillId="0" borderId="1" xfId="20" applyFont="1" applyBorder="1" applyAlignment="1">
      <alignment horizontal="center"/>
      <protection/>
    </xf>
    <xf numFmtId="0" fontId="2" fillId="0" borderId="3" xfId="20" applyFont="1" applyBorder="1" applyAlignment="1">
      <alignment horizontal="center"/>
      <protection/>
    </xf>
    <xf numFmtId="0" fontId="2" fillId="0" borderId="4" xfId="20" applyFont="1" applyBorder="1" applyAlignment="1">
      <alignment horizontal="center"/>
      <protection/>
    </xf>
    <xf numFmtId="0" fontId="2" fillId="0" borderId="5" xfId="20" applyFont="1" applyBorder="1" applyAlignment="1">
      <alignment horizontal="center"/>
      <protection/>
    </xf>
    <xf numFmtId="0" fontId="2" fillId="0" borderId="6" xfId="20" applyFont="1" applyBorder="1" applyAlignment="1">
      <alignment horizontal="center"/>
      <protection/>
    </xf>
    <xf numFmtId="49" fontId="0" fillId="0" borderId="7" xfId="20" applyNumberFormat="1" applyBorder="1" applyAlignment="1">
      <alignment horizontal="center" vertical="center"/>
      <protection/>
    </xf>
    <xf numFmtId="0" fontId="2" fillId="0" borderId="8" xfId="20" applyFont="1" applyBorder="1" applyAlignment="1">
      <alignment horizontal="center"/>
      <protection/>
    </xf>
    <xf numFmtId="0" fontId="2" fillId="0" borderId="7" xfId="20" applyFont="1" applyBorder="1" applyAlignment="1">
      <alignment horizontal="center"/>
      <protection/>
    </xf>
    <xf numFmtId="0" fontId="2" fillId="0" borderId="9" xfId="20" applyFont="1" applyBorder="1" applyAlignment="1">
      <alignment horizontal="center"/>
      <protection/>
    </xf>
    <xf numFmtId="0" fontId="2" fillId="0" borderId="10" xfId="20" applyFont="1" applyBorder="1" applyAlignment="1">
      <alignment horizontal="center"/>
      <protection/>
    </xf>
    <xf numFmtId="49" fontId="3" fillId="0" borderId="11" xfId="20" applyNumberFormat="1" applyFont="1" applyBorder="1" applyAlignment="1">
      <alignment horizontal="center" vertical="center"/>
      <protection/>
    </xf>
    <xf numFmtId="0" fontId="3" fillId="0" borderId="11" xfId="20" applyFont="1" applyBorder="1" applyAlignment="1">
      <alignment vertical="center"/>
      <protection/>
    </xf>
    <xf numFmtId="0" fontId="3" fillId="0" borderId="11" xfId="20" applyFont="1" applyBorder="1" applyAlignment="1">
      <alignment horizontal="center" vertical="center"/>
      <protection/>
    </xf>
    <xf numFmtId="49" fontId="3" fillId="0" borderId="11" xfId="0" applyNumberFormat="1" applyFont="1" applyBorder="1" applyAlignment="1">
      <alignment horizontal="center" vertical="center"/>
    </xf>
    <xf numFmtId="164" fontId="3" fillId="0" borderId="11" xfId="20" applyNumberFormat="1" applyFont="1" applyBorder="1" applyAlignment="1">
      <alignment horizontal="center" vertical="center"/>
      <protection/>
    </xf>
    <xf numFmtId="4" fontId="3" fillId="0" borderId="11" xfId="20" applyNumberFormat="1" applyFont="1" applyBorder="1" applyAlignment="1">
      <alignment vertical="center"/>
      <protection/>
    </xf>
    <xf numFmtId="49" fontId="0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4" fontId="2" fillId="2" borderId="12" xfId="0" applyNumberFormat="1" applyFont="1" applyFill="1" applyBorder="1" applyAlignment="1">
      <alignment horizontal="right" vertical="center"/>
    </xf>
    <xf numFmtId="4" fontId="2" fillId="2" borderId="13" xfId="0" applyNumberFormat="1" applyFont="1" applyFill="1" applyBorder="1" applyAlignment="1">
      <alignment horizontal="right" vertical="center"/>
    </xf>
    <xf numFmtId="1" fontId="0" fillId="0" borderId="0" xfId="20" applyNumberFormat="1">
      <alignment/>
      <protection/>
    </xf>
    <xf numFmtId="0" fontId="2" fillId="0" borderId="1" xfId="20" applyFont="1" applyBorder="1">
      <alignment/>
      <protection/>
    </xf>
    <xf numFmtId="1" fontId="2" fillId="0" borderId="1" xfId="20" applyNumberFormat="1" applyFont="1" applyBorder="1" applyAlignment="1">
      <alignment horizontal="center"/>
      <protection/>
    </xf>
    <xf numFmtId="0" fontId="0" fillId="0" borderId="7" xfId="20" applyBorder="1">
      <alignment/>
      <protection/>
    </xf>
    <xf numFmtId="1" fontId="2" fillId="0" borderId="7" xfId="20" applyNumberFormat="1" applyFont="1" applyBorder="1" applyAlignment="1">
      <alignment horizontal="center"/>
      <protection/>
    </xf>
    <xf numFmtId="49" fontId="3" fillId="0" borderId="14" xfId="20" applyNumberFormat="1" applyFont="1" applyBorder="1" applyAlignment="1">
      <alignment horizontal="center" vertical="center"/>
      <protection/>
    </xf>
    <xf numFmtId="4" fontId="3" fillId="0" borderId="11" xfId="20" applyNumberFormat="1" applyFont="1" applyBorder="1">
      <alignment/>
      <protection/>
    </xf>
    <xf numFmtId="4" fontId="3" fillId="0" borderId="15" xfId="20" applyNumberFormat="1" applyFont="1" applyBorder="1">
      <alignment/>
      <protection/>
    </xf>
    <xf numFmtId="49" fontId="3" fillId="0" borderId="16" xfId="20" applyNumberFormat="1" applyFont="1" applyBorder="1" applyAlignment="1">
      <alignment horizontal="center" vertical="center"/>
      <protection/>
    </xf>
    <xf numFmtId="0" fontId="3" fillId="0" borderId="17" xfId="20" applyFont="1" applyBorder="1" applyAlignment="1">
      <alignment vertical="center"/>
      <protection/>
    </xf>
    <xf numFmtId="0" fontId="3" fillId="0" borderId="17" xfId="20" applyFont="1" applyBorder="1" applyAlignment="1">
      <alignment horizontal="center" vertical="center"/>
      <protection/>
    </xf>
    <xf numFmtId="49" fontId="3" fillId="0" borderId="17" xfId="0" applyNumberFormat="1" applyFont="1" applyBorder="1" applyAlignment="1">
      <alignment horizontal="center" vertical="center"/>
    </xf>
    <xf numFmtId="164" fontId="3" fillId="0" borderId="17" xfId="20" applyNumberFormat="1" applyFont="1" applyBorder="1" applyAlignment="1">
      <alignment horizontal="center" vertical="center"/>
      <protection/>
    </xf>
    <xf numFmtId="4" fontId="3" fillId="0" borderId="17" xfId="20" applyNumberFormat="1" applyFont="1" applyBorder="1">
      <alignment/>
      <protection/>
    </xf>
    <xf numFmtId="4" fontId="3" fillId="0" borderId="18" xfId="20" applyNumberFormat="1" applyFont="1" applyBorder="1">
      <alignment/>
      <protection/>
    </xf>
    <xf numFmtId="49" fontId="5" fillId="2" borderId="4" xfId="20" applyNumberFormat="1" applyFont="1" applyFill="1" applyBorder="1" applyAlignment="1">
      <alignment horizontal="center" vertical="center"/>
      <protection/>
    </xf>
    <xf numFmtId="0" fontId="6" fillId="2" borderId="5" xfId="20" applyFont="1" applyFill="1" applyBorder="1" applyAlignment="1">
      <alignment vertical="center"/>
      <protection/>
    </xf>
    <xf numFmtId="0" fontId="5" fillId="2" borderId="5" xfId="20" applyFont="1" applyFill="1" applyBorder="1" applyAlignment="1">
      <alignment horizontal="center" vertical="center"/>
      <protection/>
    </xf>
    <xf numFmtId="49" fontId="5" fillId="2" borderId="5" xfId="0" applyNumberFormat="1" applyFont="1" applyFill="1" applyBorder="1" applyAlignment="1">
      <alignment horizontal="center" vertical="center"/>
    </xf>
    <xf numFmtId="164" fontId="5" fillId="2" borderId="5" xfId="20" applyNumberFormat="1" applyFont="1" applyFill="1" applyBorder="1" applyAlignment="1">
      <alignment horizontal="center" vertical="center"/>
      <protection/>
    </xf>
    <xf numFmtId="0" fontId="5" fillId="2" borderId="19" xfId="20" applyFont="1" applyFill="1" applyBorder="1" applyAlignment="1">
      <alignment vertical="center"/>
      <protection/>
    </xf>
    <xf numFmtId="4" fontId="6" fillId="2" borderId="12" xfId="20" applyNumberFormat="1" applyFont="1" applyFill="1" applyBorder="1">
      <alignment/>
      <protection/>
    </xf>
    <xf numFmtId="4" fontId="6" fillId="2" borderId="13" xfId="20" applyNumberFormat="1" applyFont="1" applyFill="1" applyBorder="1">
      <alignment/>
      <protection/>
    </xf>
    <xf numFmtId="49" fontId="3" fillId="0" borderId="20" xfId="20" applyNumberFormat="1" applyFont="1" applyBorder="1" applyAlignment="1">
      <alignment horizontal="center" vertical="center"/>
      <protection/>
    </xf>
    <xf numFmtId="0" fontId="3" fillId="0" borderId="21" xfId="20" applyFont="1" applyBorder="1" applyAlignment="1">
      <alignment vertical="center"/>
      <protection/>
    </xf>
    <xf numFmtId="0" fontId="3" fillId="0" borderId="21" xfId="20" applyFont="1" applyBorder="1" applyAlignment="1">
      <alignment horizontal="center" vertical="center"/>
      <protection/>
    </xf>
    <xf numFmtId="49" fontId="3" fillId="0" borderId="21" xfId="0" applyNumberFormat="1" applyFont="1" applyBorder="1" applyAlignment="1">
      <alignment horizontal="center" vertical="center"/>
    </xf>
    <xf numFmtId="164" fontId="3" fillId="0" borderId="21" xfId="20" applyNumberFormat="1" applyFont="1" applyBorder="1" applyAlignment="1">
      <alignment horizontal="center" vertical="center"/>
      <protection/>
    </xf>
    <xf numFmtId="4" fontId="0" fillId="0" borderId="21" xfId="20" applyNumberFormat="1" applyFont="1" applyBorder="1" applyAlignment="1">
      <alignment horizontal="right" vertical="center"/>
      <protection/>
    </xf>
    <xf numFmtId="4" fontId="0" fillId="0" borderId="22" xfId="0" applyNumberFormat="1" applyFont="1" applyBorder="1" applyAlignment="1">
      <alignment horizontal="right" vertical="center"/>
    </xf>
    <xf numFmtId="0" fontId="3" fillId="0" borderId="14" xfId="20" applyFont="1" applyBorder="1" applyAlignment="1">
      <alignment horizontal="center"/>
      <protection/>
    </xf>
    <xf numFmtId="0" fontId="3" fillId="0" borderId="11" xfId="20" applyFont="1" applyBorder="1">
      <alignment/>
      <protection/>
    </xf>
    <xf numFmtId="0" fontId="3" fillId="0" borderId="11" xfId="20" applyFont="1" applyBorder="1" applyAlignment="1">
      <alignment horizontal="center"/>
      <protection/>
    </xf>
    <xf numFmtId="49" fontId="0" fillId="0" borderId="11" xfId="0" applyNumberFormat="1" applyBorder="1" applyAlignment="1">
      <alignment/>
    </xf>
    <xf numFmtId="164" fontId="3" fillId="0" borderId="11" xfId="20" applyNumberFormat="1" applyFont="1" applyBorder="1" applyAlignment="1">
      <alignment horizontal="center"/>
      <protection/>
    </xf>
    <xf numFmtId="0" fontId="0" fillId="0" borderId="11" xfId="20" applyFont="1" applyBorder="1">
      <alignment/>
      <protection/>
    </xf>
    <xf numFmtId="4" fontId="3" fillId="0" borderId="15" xfId="0" applyNumberFormat="1" applyFont="1" applyBorder="1" applyAlignment="1">
      <alignment/>
    </xf>
    <xf numFmtId="0" fontId="5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4" fontId="6" fillId="2" borderId="23" xfId="0" applyNumberFormat="1" applyFont="1" applyFill="1" applyBorder="1" applyAlignment="1">
      <alignment/>
    </xf>
    <xf numFmtId="4" fontId="6" fillId="2" borderId="13" xfId="0" applyNumberFormat="1" applyFont="1" applyFill="1" applyBorder="1" applyAlignment="1">
      <alignment/>
    </xf>
    <xf numFmtId="4" fontId="0" fillId="0" borderId="11" xfId="20" applyNumberFormat="1" applyFont="1" applyBorder="1" applyAlignment="1">
      <alignment horizontal="right" vertical="center"/>
      <protection/>
    </xf>
    <xf numFmtId="4" fontId="0" fillId="0" borderId="15" xfId="0" applyNumberFormat="1" applyFont="1" applyBorder="1" applyAlignment="1">
      <alignment horizontal="right" vertical="center"/>
    </xf>
    <xf numFmtId="49" fontId="3" fillId="0" borderId="11" xfId="20" applyNumberFormat="1" applyFont="1" applyBorder="1" applyAlignment="1">
      <alignment horizontal="center"/>
      <protection/>
    </xf>
    <xf numFmtId="0" fontId="3" fillId="0" borderId="16" xfId="20" applyFont="1" applyBorder="1" applyAlignment="1">
      <alignment horizontal="center"/>
      <protection/>
    </xf>
    <xf numFmtId="0" fontId="3" fillId="0" borderId="17" xfId="20" applyFont="1" applyBorder="1">
      <alignment/>
      <protection/>
    </xf>
    <xf numFmtId="0" fontId="3" fillId="0" borderId="17" xfId="20" applyFont="1" applyBorder="1" applyAlignment="1">
      <alignment horizontal="center"/>
      <protection/>
    </xf>
    <xf numFmtId="49" fontId="3" fillId="0" borderId="17" xfId="20" applyNumberFormat="1" applyFont="1" applyBorder="1" applyAlignment="1">
      <alignment horizontal="center"/>
      <protection/>
    </xf>
    <xf numFmtId="164" fontId="3" fillId="0" borderId="17" xfId="20" applyNumberFormat="1" applyFont="1" applyBorder="1" applyAlignment="1">
      <alignment horizontal="center"/>
      <protection/>
    </xf>
    <xf numFmtId="0" fontId="0" fillId="0" borderId="17" xfId="20" applyFont="1" applyBorder="1">
      <alignment/>
      <protection/>
    </xf>
    <xf numFmtId="4" fontId="3" fillId="0" borderId="18" xfId="0" applyNumberFormat="1" applyFont="1" applyBorder="1" applyAlignment="1">
      <alignment/>
    </xf>
    <xf numFmtId="0" fontId="3" fillId="2" borderId="4" xfId="20" applyFont="1" applyFill="1" applyBorder="1" applyAlignment="1">
      <alignment horizontal="center"/>
      <protection/>
    </xf>
    <xf numFmtId="0" fontId="3" fillId="2" borderId="5" xfId="20" applyFont="1" applyFill="1" applyBorder="1" applyAlignment="1">
      <alignment horizontal="center"/>
      <protection/>
    </xf>
    <xf numFmtId="49" fontId="3" fillId="2" borderId="5" xfId="20" applyNumberFormat="1" applyFont="1" applyFill="1" applyBorder="1" applyAlignment="1">
      <alignment horizontal="center"/>
      <protection/>
    </xf>
    <xf numFmtId="164" fontId="3" fillId="2" borderId="5" xfId="20" applyNumberFormat="1" applyFont="1" applyFill="1" applyBorder="1" applyAlignment="1">
      <alignment horizontal="center"/>
      <protection/>
    </xf>
    <xf numFmtId="0" fontId="3" fillId="2" borderId="19" xfId="20" applyFont="1" applyFill="1" applyBorder="1">
      <alignment/>
      <protection/>
    </xf>
    <xf numFmtId="0" fontId="5" fillId="2" borderId="12" xfId="20" applyFont="1" applyFill="1" applyBorder="1">
      <alignment/>
      <protection/>
    </xf>
    <xf numFmtId="0" fontId="0" fillId="0" borderId="20" xfId="20" applyBorder="1">
      <alignment/>
      <protection/>
    </xf>
    <xf numFmtId="0" fontId="2" fillId="0" borderId="21" xfId="20" applyFont="1" applyBorder="1" applyAlignment="1">
      <alignment horizontal="center"/>
      <protection/>
    </xf>
    <xf numFmtId="1" fontId="2" fillId="0" borderId="21" xfId="20" applyNumberFormat="1" applyFont="1" applyBorder="1" applyAlignment="1">
      <alignment horizontal="center"/>
      <protection/>
    </xf>
    <xf numFmtId="0" fontId="2" fillId="0" borderId="22" xfId="20" applyFont="1" applyBorder="1" applyAlignment="1">
      <alignment horizontal="center"/>
      <protection/>
    </xf>
    <xf numFmtId="1" fontId="0" fillId="0" borderId="11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2" borderId="5" xfId="0" applyNumberFormat="1" applyFill="1" applyBorder="1" applyAlignment="1">
      <alignment/>
    </xf>
    <xf numFmtId="0" fontId="3" fillId="0" borderId="8" xfId="20" applyFont="1" applyBorder="1" applyAlignment="1">
      <alignment horizontal="center"/>
      <protection/>
    </xf>
    <xf numFmtId="0" fontId="3" fillId="0" borderId="9" xfId="20" applyFont="1" applyBorder="1">
      <alignment/>
      <protection/>
    </xf>
    <xf numFmtId="0" fontId="3" fillId="0" borderId="9" xfId="20" applyFont="1" applyBorder="1" applyAlignment="1">
      <alignment horizontal="center"/>
      <protection/>
    </xf>
    <xf numFmtId="1" fontId="0" fillId="0" borderId="9" xfId="0" applyNumberFormat="1" applyBorder="1" applyAlignment="1">
      <alignment/>
    </xf>
    <xf numFmtId="164" fontId="3" fillId="0" borderId="9" xfId="20" applyNumberFormat="1" applyFont="1" applyBorder="1" applyAlignment="1">
      <alignment horizontal="center"/>
      <protection/>
    </xf>
    <xf numFmtId="0" fontId="3" fillId="0" borderId="24" xfId="20" applyFont="1" applyBorder="1">
      <alignment/>
      <protection/>
    </xf>
    <xf numFmtId="0" fontId="3" fillId="0" borderId="25" xfId="20" applyFont="1" applyBorder="1">
      <alignment/>
      <protection/>
    </xf>
    <xf numFmtId="4" fontId="3" fillId="0" borderId="25" xfId="20" applyNumberFormat="1" applyFont="1" applyBorder="1">
      <alignment/>
      <protection/>
    </xf>
    <xf numFmtId="4" fontId="3" fillId="0" borderId="26" xfId="0" applyNumberFormat="1" applyFont="1" applyBorder="1" applyAlignment="1">
      <alignment/>
    </xf>
    <xf numFmtId="0" fontId="0" fillId="2" borderId="4" xfId="0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4" fontId="2" fillId="2" borderId="23" xfId="0" applyNumberFormat="1" applyFont="1" applyFill="1" applyBorder="1" applyAlignment="1">
      <alignment/>
    </xf>
    <xf numFmtId="4" fontId="2" fillId="2" borderId="12" xfId="0" applyNumberFormat="1" applyFont="1" applyFill="1" applyBorder="1" applyAlignment="1">
      <alignment/>
    </xf>
    <xf numFmtId="4" fontId="2" fillId="2" borderId="6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49" fontId="3" fillId="0" borderId="27" xfId="20" applyNumberFormat="1" applyFont="1" applyBorder="1" applyAlignment="1">
      <alignment horizontal="center" vertical="center"/>
      <protection/>
    </xf>
    <xf numFmtId="0" fontId="3" fillId="0" borderId="28" xfId="20" applyFont="1" applyBorder="1" applyAlignment="1">
      <alignment vertical="center"/>
      <protection/>
    </xf>
    <xf numFmtId="0" fontId="3" fillId="0" borderId="28" xfId="20" applyFont="1" applyBorder="1" applyAlignment="1">
      <alignment horizontal="center" vertical="center"/>
      <protection/>
    </xf>
    <xf numFmtId="49" fontId="3" fillId="0" borderId="28" xfId="0" applyNumberFormat="1" applyFont="1" applyBorder="1" applyAlignment="1">
      <alignment horizontal="center" vertical="center"/>
    </xf>
    <xf numFmtId="164" fontId="3" fillId="0" borderId="28" xfId="20" applyNumberFormat="1" applyFont="1" applyBorder="1" applyAlignment="1">
      <alignment horizontal="center" vertical="center"/>
      <protection/>
    </xf>
    <xf numFmtId="4" fontId="3" fillId="0" borderId="28" xfId="20" applyNumberFormat="1" applyFont="1" applyBorder="1" applyAlignment="1">
      <alignment vertical="center"/>
      <protection/>
    </xf>
    <xf numFmtId="4" fontId="3" fillId="0" borderId="29" xfId="20" applyNumberFormat="1" applyFont="1" applyBorder="1" applyAlignment="1">
      <alignment vertical="center"/>
      <protection/>
    </xf>
    <xf numFmtId="4" fontId="3" fillId="0" borderId="15" xfId="20" applyNumberFormat="1" applyFont="1" applyBorder="1" applyAlignment="1">
      <alignment vertical="center"/>
      <protection/>
    </xf>
    <xf numFmtId="4" fontId="3" fillId="0" borderId="17" xfId="20" applyNumberFormat="1" applyFont="1" applyBorder="1" applyAlignment="1">
      <alignment vertical="center"/>
      <protection/>
    </xf>
    <xf numFmtId="4" fontId="3" fillId="0" borderId="18" xfId="20" applyNumberFormat="1" applyFont="1" applyBorder="1" applyAlignment="1">
      <alignment vertical="center"/>
      <protection/>
    </xf>
    <xf numFmtId="49" fontId="5" fillId="2" borderId="4" xfId="0" applyNumberFormat="1" applyFont="1" applyFill="1" applyBorder="1" applyAlignment="1">
      <alignment horizontal="center" vertical="center"/>
    </xf>
    <xf numFmtId="4" fontId="6" fillId="2" borderId="12" xfId="0" applyNumberFormat="1" applyFont="1" applyFill="1" applyBorder="1" applyAlignment="1">
      <alignment horizontal="right" vertical="center"/>
    </xf>
    <xf numFmtId="4" fontId="6" fillId="2" borderId="13" xfId="0" applyNumberFormat="1" applyFont="1" applyFill="1" applyBorder="1" applyAlignment="1">
      <alignment horizontal="right" vertical="center"/>
    </xf>
    <xf numFmtId="49" fontId="3" fillId="0" borderId="14" xfId="20" applyNumberFormat="1" applyFont="1" applyBorder="1" applyAlignment="1">
      <alignment horizontal="center"/>
      <protection/>
    </xf>
    <xf numFmtId="49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4" fontId="3" fillId="0" borderId="11" xfId="20" applyNumberFormat="1" applyFont="1" applyBorder="1" applyAlignment="1">
      <alignment horizontal="right"/>
      <protection/>
    </xf>
    <xf numFmtId="49" fontId="6" fillId="2" borderId="8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/>
    </xf>
    <xf numFmtId="0" fontId="5" fillId="0" borderId="0" xfId="0" applyFont="1" applyAlignment="1">
      <alignment/>
    </xf>
    <xf numFmtId="49" fontId="0" fillId="0" borderId="3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49" fontId="7" fillId="2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/>
    </xf>
    <xf numFmtId="0" fontId="7" fillId="0" borderId="0" xfId="0" applyFont="1" applyAlignment="1">
      <alignment/>
    </xf>
    <xf numFmtId="49" fontId="0" fillId="0" borderId="30" xfId="20" applyNumberFormat="1" applyBorder="1" applyAlignment="1">
      <alignment horizontal="center" vertical="center"/>
      <protection/>
    </xf>
    <xf numFmtId="0" fontId="2" fillId="0" borderId="28" xfId="20" applyFont="1" applyBorder="1" applyAlignment="1">
      <alignment horizontal="center"/>
      <protection/>
    </xf>
    <xf numFmtId="0" fontId="2" fillId="0" borderId="0" xfId="20" applyFont="1" applyBorder="1" applyAlignment="1">
      <alignment horizontal="center"/>
      <protection/>
    </xf>
    <xf numFmtId="0" fontId="2" fillId="0" borderId="30" xfId="20" applyFont="1" applyBorder="1" applyAlignment="1">
      <alignment horizontal="center"/>
      <protection/>
    </xf>
    <xf numFmtId="0" fontId="2" fillId="0" borderId="31" xfId="20" applyFont="1" applyBorder="1" applyAlignment="1">
      <alignment horizontal="center"/>
      <protection/>
    </xf>
    <xf numFmtId="0" fontId="8" fillId="0" borderId="11" xfId="20" applyFont="1" applyBorder="1" applyAlignment="1">
      <alignment vertical="center"/>
      <protection/>
    </xf>
    <xf numFmtId="0" fontId="3" fillId="0" borderId="32" xfId="20" applyFont="1" applyBorder="1" applyAlignment="1">
      <alignment vertical="center"/>
      <protection/>
    </xf>
    <xf numFmtId="4" fontId="3" fillId="0" borderId="14" xfId="20" applyNumberFormat="1" applyFont="1" applyBorder="1" applyAlignment="1">
      <alignment horizontal="right" vertical="center"/>
      <protection/>
    </xf>
    <xf numFmtId="4" fontId="3" fillId="0" borderId="11" xfId="20" applyNumberFormat="1" applyFont="1" applyBorder="1" applyAlignment="1">
      <alignment horizontal="right" vertical="center"/>
      <protection/>
    </xf>
    <xf numFmtId="4" fontId="3" fillId="0" borderId="15" xfId="0" applyNumberFormat="1" applyFont="1" applyBorder="1" applyAlignment="1">
      <alignment horizontal="right" vertical="center"/>
    </xf>
    <xf numFmtId="4" fontId="6" fillId="2" borderId="33" xfId="0" applyNumberFormat="1" applyFont="1" applyFill="1" applyBorder="1" applyAlignment="1">
      <alignment horizontal="right" vertical="center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8" fillId="0" borderId="11" xfId="20" applyFont="1" applyBorder="1">
      <alignment/>
      <protection/>
    </xf>
    <xf numFmtId="0" fontId="3" fillId="0" borderId="32" xfId="20" applyFont="1" applyBorder="1">
      <alignment/>
      <protection/>
    </xf>
    <xf numFmtId="4" fontId="3" fillId="0" borderId="14" xfId="20" applyNumberFormat="1" applyFont="1" applyBorder="1">
      <alignment/>
      <protection/>
    </xf>
    <xf numFmtId="4" fontId="6" fillId="2" borderId="33" xfId="0" applyNumberFormat="1" applyFont="1" applyFill="1" applyBorder="1" applyAlignment="1">
      <alignment/>
    </xf>
    <xf numFmtId="4" fontId="6" fillId="2" borderId="12" xfId="0" applyNumberFormat="1" applyFont="1" applyFill="1" applyBorder="1" applyAlignment="1">
      <alignment/>
    </xf>
    <xf numFmtId="0" fontId="0" fillId="0" borderId="34" xfId="0" applyBorder="1" applyAlignment="1">
      <alignment/>
    </xf>
    <xf numFmtId="0" fontId="0" fillId="0" borderId="27" xfId="0" applyBorder="1" applyAlignment="1">
      <alignment/>
    </xf>
    <xf numFmtId="0" fontId="0" fillId="0" borderId="35" xfId="0" applyBorder="1" applyAlignment="1">
      <alignment/>
    </xf>
    <xf numFmtId="0" fontId="3" fillId="0" borderId="36" xfId="20" applyFont="1" applyBorder="1">
      <alignment/>
      <protection/>
    </xf>
    <xf numFmtId="49" fontId="0" fillId="0" borderId="14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3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/>
    </xf>
    <xf numFmtId="49" fontId="3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16" xfId="0" applyFont="1" applyBorder="1" applyAlignment="1">
      <alignment/>
    </xf>
    <xf numFmtId="4" fontId="3" fillId="0" borderId="17" xfId="0" applyNumberFormat="1" applyFont="1" applyBorder="1" applyAlignment="1">
      <alignment/>
    </xf>
    <xf numFmtId="0" fontId="0" fillId="0" borderId="38" xfId="0" applyBorder="1" applyAlignment="1">
      <alignment horizontal="center"/>
    </xf>
    <xf numFmtId="49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/>
    </xf>
    <xf numFmtId="4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4" fontId="2" fillId="2" borderId="4" xfId="0" applyNumberFormat="1" applyFont="1" applyFill="1" applyBorder="1" applyAlignment="1">
      <alignment/>
    </xf>
    <xf numFmtId="4" fontId="2" fillId="2" borderId="10" xfId="0" applyNumberFormat="1" applyFont="1" applyFill="1" applyBorder="1" applyAlignment="1">
      <alignment/>
    </xf>
    <xf numFmtId="49" fontId="0" fillId="0" borderId="0" xfId="0" applyNumberFormat="1" applyAlignment="1">
      <alignment horizontal="center" vertical="center"/>
    </xf>
    <xf numFmtId="0" fontId="0" fillId="0" borderId="0" xfId="20" applyNumberFormat="1">
      <alignment/>
      <protection/>
    </xf>
    <xf numFmtId="0" fontId="2" fillId="0" borderId="1" xfId="20" applyNumberFormat="1" applyFont="1" applyBorder="1" applyAlignment="1">
      <alignment horizontal="center"/>
      <protection/>
    </xf>
    <xf numFmtId="0" fontId="2" fillId="0" borderId="7" xfId="20" applyNumberFormat="1" applyFont="1" applyBorder="1" applyAlignment="1">
      <alignment horizontal="center"/>
      <protection/>
    </xf>
    <xf numFmtId="49" fontId="3" fillId="0" borderId="11" xfId="0" applyNumberFormat="1" applyFont="1" applyBorder="1" applyAlignment="1">
      <alignment horizontal="center"/>
    </xf>
    <xf numFmtId="0" fontId="3" fillId="0" borderId="21" xfId="20" applyFont="1" applyBorder="1">
      <alignment/>
      <protection/>
    </xf>
    <xf numFmtId="0" fontId="5" fillId="2" borderId="5" xfId="0" applyFont="1" applyFill="1" applyBorder="1" applyAlignment="1">
      <alignment horizontal="center"/>
    </xf>
    <xf numFmtId="0" fontId="5" fillId="3" borderId="27" xfId="0" applyFont="1" applyFill="1" applyBorder="1" applyAlignment="1">
      <alignment/>
    </xf>
    <xf numFmtId="0" fontId="6" fillId="3" borderId="28" xfId="0" applyFont="1" applyFill="1" applyBorder="1" applyAlignment="1">
      <alignment/>
    </xf>
    <xf numFmtId="0" fontId="5" fillId="3" borderId="28" xfId="0" applyFont="1" applyFill="1" applyBorder="1" applyAlignment="1">
      <alignment/>
    </xf>
    <xf numFmtId="0" fontId="5" fillId="3" borderId="28" xfId="0" applyNumberFormat="1" applyFont="1" applyFill="1" applyBorder="1" applyAlignment="1">
      <alignment/>
    </xf>
    <xf numFmtId="4" fontId="6" fillId="3" borderId="28" xfId="0" applyNumberFormat="1" applyFont="1" applyFill="1" applyBorder="1" applyAlignment="1">
      <alignment horizontal="right" vertical="center"/>
    </xf>
    <xf numFmtId="4" fontId="6" fillId="3" borderId="28" xfId="0" applyNumberFormat="1" applyFont="1" applyFill="1" applyBorder="1" applyAlignment="1">
      <alignment/>
    </xf>
    <xf numFmtId="4" fontId="6" fillId="3" borderId="29" xfId="0" applyNumberFormat="1" applyFont="1" applyFill="1" applyBorder="1" applyAlignment="1">
      <alignment/>
    </xf>
    <xf numFmtId="0" fontId="5" fillId="3" borderId="0" xfId="0" applyFont="1" applyFill="1" applyAlignment="1">
      <alignment/>
    </xf>
    <xf numFmtId="0" fontId="3" fillId="0" borderId="11" xfId="20" applyFont="1" applyBorder="1" applyAlignment="1">
      <alignment horizontal="left" vertical="center"/>
      <protection/>
    </xf>
    <xf numFmtId="0" fontId="3" fillId="0" borderId="11" xfId="0" applyNumberFormat="1" applyFont="1" applyBorder="1" applyAlignment="1">
      <alignment horizontal="center" vertical="center"/>
    </xf>
    <xf numFmtId="4" fontId="3" fillId="0" borderId="11" xfId="20" applyNumberFormat="1" applyFont="1" applyBorder="1" applyAlignment="1">
      <alignment horizontal="left" vertical="center"/>
      <protection/>
    </xf>
    <xf numFmtId="4" fontId="3" fillId="0" borderId="15" xfId="20" applyNumberFormat="1" applyFont="1" applyBorder="1" applyAlignment="1">
      <alignment horizontal="right" vertical="center"/>
      <protection/>
    </xf>
    <xf numFmtId="0" fontId="3" fillId="0" borderId="41" xfId="0" applyFont="1" applyBorder="1" applyAlignment="1">
      <alignment horizontal="center" vertical="center"/>
    </xf>
    <xf numFmtId="164" fontId="3" fillId="0" borderId="41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left" vertical="center"/>
    </xf>
    <xf numFmtId="4" fontId="3" fillId="0" borderId="41" xfId="0" applyNumberFormat="1" applyFont="1" applyBorder="1" applyAlignment="1">
      <alignment horizontal="left" vertical="center"/>
    </xf>
    <xf numFmtId="4" fontId="3" fillId="0" borderId="41" xfId="0" applyNumberFormat="1" applyFont="1" applyBorder="1" applyAlignment="1">
      <alignment horizontal="right" vertical="center"/>
    </xf>
    <xf numFmtId="4" fontId="3" fillId="0" borderId="42" xfId="0" applyNumberFormat="1" applyFont="1" applyBorder="1" applyAlignment="1">
      <alignment horizontal="right" vertical="center"/>
    </xf>
    <xf numFmtId="0" fontId="3" fillId="0" borderId="43" xfId="0" applyFont="1" applyBorder="1" applyAlignment="1">
      <alignment horizontal="center" vertical="center"/>
    </xf>
    <xf numFmtId="164" fontId="3" fillId="0" borderId="43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left" vertical="center"/>
    </xf>
    <xf numFmtId="4" fontId="3" fillId="0" borderId="43" xfId="0" applyNumberFormat="1" applyFont="1" applyBorder="1" applyAlignment="1">
      <alignment horizontal="left" vertical="center"/>
    </xf>
    <xf numFmtId="4" fontId="3" fillId="0" borderId="43" xfId="0" applyNumberFormat="1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0" fontId="5" fillId="2" borderId="5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0" xfId="0" applyNumberFormat="1" applyAlignment="1">
      <alignment/>
    </xf>
    <xf numFmtId="0" fontId="1" fillId="0" borderId="0" xfId="20" applyFont="1" applyAlignment="1">
      <alignment/>
      <protection/>
    </xf>
    <xf numFmtId="49" fontId="0" fillId="0" borderId="7" xfId="20" applyNumberFormat="1" applyFont="1" applyBorder="1" applyAlignment="1">
      <alignment horizontal="right"/>
      <protection/>
    </xf>
    <xf numFmtId="0" fontId="9" fillId="0" borderId="28" xfId="20" applyFont="1" applyBorder="1" applyAlignment="1">
      <alignment vertical="center"/>
      <protection/>
    </xf>
    <xf numFmtId="4" fontId="3" fillId="0" borderId="29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49" fontId="3" fillId="3" borderId="14" xfId="20" applyNumberFormat="1" applyFont="1" applyFill="1" applyBorder="1" applyAlignment="1">
      <alignment horizontal="center" vertical="center"/>
      <protection/>
    </xf>
    <xf numFmtId="0" fontId="3" fillId="3" borderId="11" xfId="20" applyFont="1" applyFill="1" applyBorder="1" applyAlignment="1">
      <alignment vertical="center"/>
      <protection/>
    </xf>
    <xf numFmtId="0" fontId="3" fillId="3" borderId="11" xfId="20" applyFont="1" applyFill="1" applyBorder="1" applyAlignment="1">
      <alignment horizontal="center" vertical="center"/>
      <protection/>
    </xf>
    <xf numFmtId="49" fontId="3" fillId="3" borderId="11" xfId="0" applyNumberFormat="1" applyFont="1" applyFill="1" applyBorder="1" applyAlignment="1">
      <alignment horizontal="center" vertical="center"/>
    </xf>
    <xf numFmtId="164" fontId="3" fillId="3" borderId="11" xfId="20" applyNumberFormat="1" applyFont="1" applyFill="1" applyBorder="1" applyAlignment="1">
      <alignment horizontal="center" vertical="center"/>
      <protection/>
    </xf>
    <xf numFmtId="4" fontId="3" fillId="3" borderId="11" xfId="20" applyNumberFormat="1" applyFont="1" applyFill="1" applyBorder="1" applyAlignment="1">
      <alignment vertical="center"/>
      <protection/>
    </xf>
    <xf numFmtId="4" fontId="3" fillId="3" borderId="15" xfId="0" applyNumberFormat="1" applyFont="1" applyFill="1" applyBorder="1" applyAlignment="1">
      <alignment vertical="center"/>
    </xf>
    <xf numFmtId="4" fontId="3" fillId="0" borderId="11" xfId="0" applyNumberFormat="1" applyFont="1" applyBorder="1" applyAlignment="1">
      <alignment horizontal="right" vertical="center"/>
    </xf>
    <xf numFmtId="49" fontId="0" fillId="0" borderId="16" xfId="20" applyNumberFormat="1" applyFont="1" applyBorder="1" applyAlignment="1">
      <alignment horizontal="right" vertical="center"/>
      <protection/>
    </xf>
    <xf numFmtId="0" fontId="0" fillId="0" borderId="23" xfId="20" applyFont="1" applyBorder="1" applyAlignment="1">
      <alignment vertical="center"/>
      <protection/>
    </xf>
    <xf numFmtId="0" fontId="0" fillId="0" borderId="5" xfId="20" applyFont="1" applyBorder="1" applyAlignment="1">
      <alignment horizontal="center" vertical="center"/>
      <protection/>
    </xf>
    <xf numFmtId="49" fontId="0" fillId="0" borderId="5" xfId="0" applyNumberFormat="1" applyFont="1" applyBorder="1" applyAlignment="1">
      <alignment horizontal="center" vertical="center"/>
    </xf>
    <xf numFmtId="164" fontId="0" fillId="0" borderId="5" xfId="20" applyNumberFormat="1" applyFont="1" applyBorder="1" applyAlignment="1">
      <alignment horizontal="center" vertical="center"/>
      <protection/>
    </xf>
    <xf numFmtId="0" fontId="0" fillId="0" borderId="19" xfId="20" applyFont="1" applyBorder="1" applyAlignment="1">
      <alignment vertical="center"/>
      <protection/>
    </xf>
    <xf numFmtId="4" fontId="0" fillId="0" borderId="17" xfId="0" applyNumberFormat="1" applyFont="1" applyBorder="1" applyAlignment="1">
      <alignment vertical="center"/>
    </xf>
    <xf numFmtId="4" fontId="0" fillId="0" borderId="17" xfId="20" applyNumberFormat="1" applyFont="1" applyBorder="1" applyAlignment="1">
      <alignment vertical="center"/>
      <protection/>
    </xf>
    <xf numFmtId="4" fontId="0" fillId="0" borderId="18" xfId="0" applyNumberFormat="1" applyFont="1" applyBorder="1" applyAlignment="1">
      <alignment vertical="center"/>
    </xf>
    <xf numFmtId="4" fontId="2" fillId="2" borderId="13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10" fillId="0" borderId="0" xfId="0" applyFont="1" applyAlignment="1">
      <alignment/>
    </xf>
    <xf numFmtId="49" fontId="0" fillId="0" borderId="27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4" fontId="2" fillId="0" borderId="28" xfId="0" applyNumberFormat="1" applyFont="1" applyFill="1" applyBorder="1" applyAlignment="1">
      <alignment horizontal="right" vertical="center"/>
    </xf>
    <xf numFmtId="4" fontId="2" fillId="0" borderId="29" xfId="0" applyNumberFormat="1" applyFont="1" applyFill="1" applyBorder="1" applyAlignment="1">
      <alignment horizontal="right" vertical="center"/>
    </xf>
    <xf numFmtId="0" fontId="3" fillId="0" borderId="11" xfId="20" applyFont="1" applyBorder="1" applyAlignment="1">
      <alignment horizontal="left"/>
      <protection/>
    </xf>
    <xf numFmtId="4" fontId="3" fillId="0" borderId="11" xfId="0" applyNumberFormat="1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4" fontId="6" fillId="0" borderId="28" xfId="0" applyNumberFormat="1" applyFont="1" applyFill="1" applyBorder="1" applyAlignment="1">
      <alignment/>
    </xf>
    <xf numFmtId="4" fontId="6" fillId="0" borderId="29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" fontId="3" fillId="0" borderId="38" xfId="20" applyNumberFormat="1" applyFont="1" applyBorder="1">
      <alignment/>
      <protection/>
    </xf>
    <xf numFmtId="0" fontId="0" fillId="0" borderId="23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4" fontId="8" fillId="0" borderId="28" xfId="0" applyNumberFormat="1" applyFont="1" applyFill="1" applyBorder="1" applyAlignment="1">
      <alignment/>
    </xf>
    <xf numFmtId="4" fontId="8" fillId="0" borderId="29" xfId="0" applyNumberFormat="1" applyFont="1" applyFill="1" applyBorder="1" applyAlignment="1">
      <alignment/>
    </xf>
    <xf numFmtId="1" fontId="0" fillId="0" borderId="11" xfId="0" applyNumberForma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49" fontId="3" fillId="0" borderId="4" xfId="20" applyNumberFormat="1" applyFont="1" applyBorder="1" applyAlignment="1">
      <alignment horizontal="center"/>
      <protection/>
    </xf>
    <xf numFmtId="0" fontId="3" fillId="0" borderId="5" xfId="20" applyFont="1" applyBorder="1">
      <alignment/>
      <protection/>
    </xf>
    <xf numFmtId="0" fontId="3" fillId="0" borderId="5" xfId="20" applyFont="1" applyBorder="1" applyAlignment="1">
      <alignment horizontal="center"/>
      <protection/>
    </xf>
    <xf numFmtId="0" fontId="3" fillId="0" borderId="5" xfId="0" applyFont="1" applyBorder="1" applyAlignment="1">
      <alignment horizontal="center"/>
    </xf>
    <xf numFmtId="164" fontId="3" fillId="0" borderId="5" xfId="20" applyNumberFormat="1" applyFont="1" applyBorder="1" applyAlignment="1">
      <alignment horizontal="center"/>
      <protection/>
    </xf>
    <xf numFmtId="0" fontId="11" fillId="0" borderId="5" xfId="0" applyFont="1" applyBorder="1" applyAlignment="1">
      <alignment/>
    </xf>
    <xf numFmtId="165" fontId="3" fillId="0" borderId="12" xfId="20" applyNumberFormat="1" applyFont="1" applyBorder="1">
      <alignment/>
      <protection/>
    </xf>
    <xf numFmtId="165" fontId="3" fillId="0" borderId="13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45" xfId="0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46" xfId="0" applyNumberFormat="1" applyFont="1" applyBorder="1" applyAlignment="1">
      <alignment/>
    </xf>
    <xf numFmtId="0" fontId="3" fillId="0" borderId="38" xfId="20" applyFont="1" applyBorder="1">
      <alignment/>
      <protection/>
    </xf>
    <xf numFmtId="0" fontId="3" fillId="0" borderId="38" xfId="20" applyFont="1" applyBorder="1" applyAlignment="1">
      <alignment horizontal="center"/>
      <protection/>
    </xf>
    <xf numFmtId="164" fontId="3" fillId="0" borderId="38" xfId="20" applyNumberFormat="1" applyFont="1" applyBorder="1" applyAlignment="1">
      <alignment horizontal="center"/>
      <protection/>
    </xf>
    <xf numFmtId="4" fontId="3" fillId="0" borderId="47" xfId="20" applyNumberFormat="1" applyFont="1" applyBorder="1">
      <alignment/>
      <protection/>
    </xf>
    <xf numFmtId="0" fontId="3" fillId="0" borderId="48" xfId="20" applyFont="1" applyBorder="1" applyAlignment="1">
      <alignment horizontal="center"/>
      <protection/>
    </xf>
    <xf numFmtId="4" fontId="3" fillId="0" borderId="38" xfId="0" applyNumberFormat="1" applyFont="1" applyFill="1" applyBorder="1" applyAlignment="1">
      <alignment/>
    </xf>
    <xf numFmtId="4" fontId="3" fillId="0" borderId="25" xfId="20" applyNumberFormat="1" applyFont="1" applyBorder="1" applyAlignment="1">
      <alignment horizontal="right"/>
      <protection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0" fontId="2" fillId="2" borderId="5" xfId="0" applyFont="1" applyFill="1" applyBorder="1" applyAlignment="1">
      <alignment/>
    </xf>
    <xf numFmtId="0" fontId="0" fillId="2" borderId="6" xfId="0" applyFill="1" applyBorder="1" applyAlignment="1">
      <alignment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49" fontId="0" fillId="0" borderId="0" xfId="0" applyNumberFormat="1" applyAlignment="1">
      <alignment/>
    </xf>
    <xf numFmtId="4" fontId="2" fillId="2" borderId="36" xfId="0" applyNumberFormat="1" applyFont="1" applyFill="1" applyBorder="1" applyAlignment="1">
      <alignment/>
    </xf>
    <xf numFmtId="4" fontId="2" fillId="2" borderId="32" xfId="0" applyNumberFormat="1" applyFont="1" applyFill="1" applyBorder="1" applyAlignment="1">
      <alignment/>
    </xf>
    <xf numFmtId="4" fontId="2" fillId="2" borderId="49" xfId="0" applyNumberFormat="1" applyFont="1" applyFill="1" applyBorder="1" applyAlignment="1">
      <alignment/>
    </xf>
    <xf numFmtId="4" fontId="2" fillId="2" borderId="50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49" fontId="3" fillId="0" borderId="0" xfId="0" applyNumberFormat="1" applyFont="1" applyAlignment="1">
      <alignment/>
    </xf>
    <xf numFmtId="0" fontId="2" fillId="2" borderId="51" xfId="0" applyFont="1" applyFill="1" applyBorder="1" applyAlignment="1">
      <alignment/>
    </xf>
    <xf numFmtId="4" fontId="2" fillId="2" borderId="39" xfId="0" applyNumberFormat="1" applyFont="1" applyFill="1" applyBorder="1" applyAlignment="1">
      <alignment/>
    </xf>
    <xf numFmtId="4" fontId="3" fillId="0" borderId="52" xfId="0" applyNumberFormat="1" applyFont="1" applyBorder="1" applyAlignment="1">
      <alignment/>
    </xf>
    <xf numFmtId="4" fontId="3" fillId="0" borderId="53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4" fontId="3" fillId="0" borderId="54" xfId="0" applyNumberFormat="1" applyFont="1" applyBorder="1" applyAlignment="1">
      <alignment/>
    </xf>
    <xf numFmtId="4" fontId="3" fillId="0" borderId="55" xfId="0" applyNumberFormat="1" applyFont="1" applyBorder="1" applyAlignment="1">
      <alignment/>
    </xf>
    <xf numFmtId="4" fontId="8" fillId="0" borderId="7" xfId="0" applyNumberFormat="1" applyFont="1" applyBorder="1" applyAlignment="1">
      <alignment/>
    </xf>
    <xf numFmtId="4" fontId="8" fillId="0" borderId="56" xfId="0" applyNumberFormat="1" applyFont="1" applyBorder="1" applyAlignment="1">
      <alignment/>
    </xf>
    <xf numFmtId="0" fontId="3" fillId="3" borderId="17" xfId="20" applyFont="1" applyFill="1" applyBorder="1">
      <alignment/>
      <protection/>
    </xf>
    <xf numFmtId="0" fontId="3" fillId="3" borderId="17" xfId="20" applyFont="1" applyFill="1" applyBorder="1" applyAlignment="1">
      <alignment horizontal="center"/>
      <protection/>
    </xf>
    <xf numFmtId="49" fontId="3" fillId="3" borderId="17" xfId="0" applyNumberFormat="1" applyFont="1" applyFill="1" applyBorder="1" applyAlignment="1">
      <alignment horizontal="center"/>
    </xf>
    <xf numFmtId="164" fontId="3" fillId="3" borderId="17" xfId="20" applyNumberFormat="1" applyFont="1" applyFill="1" applyBorder="1" applyAlignment="1">
      <alignment horizontal="center"/>
      <protection/>
    </xf>
    <xf numFmtId="4" fontId="3" fillId="3" borderId="17" xfId="20" applyNumberFormat="1" applyFont="1" applyFill="1" applyBorder="1">
      <alignment/>
      <protection/>
    </xf>
    <xf numFmtId="49" fontId="5" fillId="0" borderId="0" xfId="0" applyNumberFormat="1" applyFont="1" applyAlignment="1">
      <alignment/>
    </xf>
    <xf numFmtId="0" fontId="6" fillId="2" borderId="4" xfId="0" applyFont="1" applyFill="1" applyBorder="1" applyAlignment="1">
      <alignment/>
    </xf>
    <xf numFmtId="4" fontId="6" fillId="2" borderId="6" xfId="0" applyNumberFormat="1" applyFont="1" applyFill="1" applyBorder="1" applyAlignment="1">
      <alignment/>
    </xf>
    <xf numFmtId="4" fontId="6" fillId="2" borderId="10" xfId="20" applyNumberFormat="1" applyFont="1" applyFill="1" applyBorder="1">
      <alignment/>
      <protection/>
    </xf>
    <xf numFmtId="49" fontId="3" fillId="3" borderId="16" xfId="20" applyNumberFormat="1" applyFont="1" applyFill="1" applyBorder="1" applyAlignment="1">
      <alignment horizontal="center"/>
      <protection/>
    </xf>
    <xf numFmtId="49" fontId="0" fillId="0" borderId="27" xfId="0" applyNumberFormat="1" applyBorder="1" applyAlignment="1">
      <alignment horizontal="center" vertical="center"/>
    </xf>
    <xf numFmtId="4" fontId="3" fillId="3" borderId="18" xfId="20" applyNumberFormat="1" applyFont="1" applyFill="1" applyBorder="1">
      <alignment/>
      <protection/>
    </xf>
    <xf numFmtId="49" fontId="3" fillId="0" borderId="48" xfId="20" applyNumberFormat="1" applyFont="1" applyBorder="1" applyAlignment="1">
      <alignment horizontal="center"/>
      <protection/>
    </xf>
    <xf numFmtId="49" fontId="3" fillId="0" borderId="30" xfId="20" applyNumberFormat="1" applyFont="1" applyBorder="1" applyAlignment="1">
      <alignment horizontal="center" vertical="center"/>
      <protection/>
    </xf>
    <xf numFmtId="0" fontId="2" fillId="0" borderId="11" xfId="20" applyFont="1" applyBorder="1" applyAlignment="1">
      <alignment horizontal="center"/>
      <protection/>
    </xf>
    <xf numFmtId="0" fontId="3" fillId="0" borderId="0" xfId="20" applyFont="1" applyBorder="1" applyAlignment="1">
      <alignment vertical="center"/>
      <protection/>
    </xf>
    <xf numFmtId="0" fontId="3" fillId="0" borderId="0" xfId="20" applyFont="1" applyBorder="1" applyAlignment="1">
      <alignment horizontal="center" vertical="center"/>
      <protection/>
    </xf>
    <xf numFmtId="49" fontId="3" fillId="0" borderId="0" xfId="0" applyNumberFormat="1" applyFont="1" applyBorder="1" applyAlignment="1">
      <alignment horizontal="center" vertical="center"/>
    </xf>
    <xf numFmtId="164" fontId="3" fillId="0" borderId="0" xfId="20" applyNumberFormat="1" applyFont="1" applyBorder="1" applyAlignment="1">
      <alignment horizontal="center" vertical="center"/>
      <protection/>
    </xf>
    <xf numFmtId="4" fontId="3" fillId="0" borderId="25" xfId="20" applyNumberFormat="1" applyFont="1" applyBorder="1" applyAlignment="1">
      <alignment horizontal="right" vertical="center"/>
      <protection/>
    </xf>
    <xf numFmtId="4" fontId="3" fillId="0" borderId="26" xfId="0" applyNumberFormat="1" applyFont="1" applyBorder="1" applyAlignment="1">
      <alignment horizontal="right" vertical="center"/>
    </xf>
    <xf numFmtId="0" fontId="3" fillId="0" borderId="21" xfId="20" applyFont="1" applyBorder="1" applyAlignment="1">
      <alignment horizontal="center"/>
      <protection/>
    </xf>
    <xf numFmtId="4" fontId="3" fillId="0" borderId="21" xfId="20" applyNumberFormat="1" applyFont="1" applyBorder="1" applyAlignment="1">
      <alignment horizontal="right" vertical="center"/>
      <protection/>
    </xf>
    <xf numFmtId="4" fontId="3" fillId="0" borderId="22" xfId="20" applyNumberFormat="1" applyFont="1" applyBorder="1" applyAlignment="1">
      <alignment horizontal="right" vertical="center"/>
      <protection/>
    </xf>
    <xf numFmtId="49" fontId="0" fillId="0" borderId="14" xfId="20" applyNumberFormat="1" applyBorder="1" applyAlignment="1">
      <alignment horizontal="center" vertical="center"/>
      <protection/>
    </xf>
    <xf numFmtId="0" fontId="2" fillId="0" borderId="15" xfId="20" applyFont="1" applyBorder="1" applyAlignment="1">
      <alignment horizontal="center"/>
      <protection/>
    </xf>
    <xf numFmtId="0" fontId="3" fillId="0" borderId="36" xfId="20" applyFont="1" applyBorder="1" applyAlignment="1">
      <alignment vertical="center"/>
      <protection/>
    </xf>
    <xf numFmtId="0" fontId="2" fillId="0" borderId="32" xfId="20" applyFont="1" applyBorder="1" applyAlignment="1">
      <alignment horizontal="center"/>
      <protection/>
    </xf>
    <xf numFmtId="4" fontId="3" fillId="0" borderId="48" xfId="20" applyNumberFormat="1" applyFont="1" applyBorder="1">
      <alignment/>
      <protection/>
    </xf>
    <xf numFmtId="4" fontId="3" fillId="0" borderId="32" xfId="0" applyNumberFormat="1" applyFont="1" applyBorder="1" applyAlignment="1">
      <alignment/>
    </xf>
    <xf numFmtId="49" fontId="3" fillId="0" borderId="38" xfId="0" applyNumberFormat="1" applyFont="1" applyBorder="1" applyAlignment="1">
      <alignment horizontal="center"/>
    </xf>
    <xf numFmtId="0" fontId="11" fillId="0" borderId="9" xfId="0" applyFont="1" applyBorder="1" applyAlignment="1">
      <alignment/>
    </xf>
    <xf numFmtId="4" fontId="9" fillId="0" borderId="0" xfId="0" applyNumberFormat="1" applyFont="1" applyBorder="1" applyAlignment="1">
      <alignment horizontal="right" vertical="center"/>
    </xf>
    <xf numFmtId="0" fontId="0" fillId="3" borderId="0" xfId="0" applyFill="1" applyBorder="1" applyAlignment="1">
      <alignment/>
    </xf>
    <xf numFmtId="49" fontId="3" fillId="0" borderId="27" xfId="20" applyNumberFormat="1" applyFont="1" applyBorder="1" applyAlignment="1">
      <alignment horizontal="center"/>
      <protection/>
    </xf>
    <xf numFmtId="0" fontId="3" fillId="0" borderId="28" xfId="20" applyFont="1" applyBorder="1">
      <alignment/>
      <protection/>
    </xf>
    <xf numFmtId="0" fontId="3" fillId="0" borderId="28" xfId="20" applyFont="1" applyBorder="1" applyAlignment="1">
      <alignment horizontal="center"/>
      <protection/>
    </xf>
    <xf numFmtId="49" fontId="3" fillId="0" borderId="28" xfId="0" applyNumberFormat="1" applyFont="1" applyBorder="1" applyAlignment="1">
      <alignment horizontal="center"/>
    </xf>
    <xf numFmtId="164" fontId="3" fillId="0" borderId="28" xfId="20" applyNumberFormat="1" applyFont="1" applyBorder="1" applyAlignment="1">
      <alignment horizontal="center"/>
      <protection/>
    </xf>
    <xf numFmtId="4" fontId="3" fillId="0" borderId="28" xfId="20" applyNumberFormat="1" applyFont="1" applyBorder="1" applyAlignment="1">
      <alignment horizontal="right" vertical="center"/>
      <protection/>
    </xf>
    <xf numFmtId="4" fontId="3" fillId="0" borderId="29" xfId="20" applyNumberFormat="1" applyFont="1" applyBorder="1" applyAlignment="1">
      <alignment horizontal="right" vertical="center"/>
      <protection/>
    </xf>
    <xf numFmtId="4" fontId="0" fillId="0" borderId="0" xfId="0" applyNumberFormat="1" applyBorder="1" applyAlignment="1">
      <alignment/>
    </xf>
    <xf numFmtId="0" fontId="14" fillId="0" borderId="0" xfId="0" applyFont="1" applyAlignment="1">
      <alignment horizontal="center"/>
    </xf>
    <xf numFmtId="49" fontId="3" fillId="0" borderId="51" xfId="20" applyNumberFormat="1" applyFont="1" applyBorder="1" applyAlignment="1">
      <alignment horizontal="center"/>
      <protection/>
    </xf>
    <xf numFmtId="0" fontId="3" fillId="0" borderId="39" xfId="20" applyFont="1" applyBorder="1">
      <alignment/>
      <protection/>
    </xf>
    <xf numFmtId="0" fontId="3" fillId="0" borderId="39" xfId="20" applyFont="1" applyBorder="1" applyAlignment="1">
      <alignment horizontal="center"/>
      <protection/>
    </xf>
    <xf numFmtId="49" fontId="3" fillId="0" borderId="39" xfId="0" applyNumberFormat="1" applyFont="1" applyBorder="1" applyAlignment="1">
      <alignment horizontal="center"/>
    </xf>
    <xf numFmtId="164" fontId="3" fillId="0" borderId="39" xfId="20" applyNumberFormat="1" applyFont="1" applyBorder="1" applyAlignment="1">
      <alignment horizontal="center"/>
      <protection/>
    </xf>
    <xf numFmtId="0" fontId="4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2" fillId="2" borderId="5" xfId="20" applyFont="1" applyFill="1" applyBorder="1" applyAlignment="1">
      <alignment horizontal="center"/>
      <protection/>
    </xf>
    <xf numFmtId="0" fontId="3" fillId="0" borderId="50" xfId="20" applyFont="1" applyBorder="1">
      <alignment/>
      <protection/>
    </xf>
    <xf numFmtId="0" fontId="4" fillId="2" borderId="8" xfId="0" applyFont="1" applyFill="1" applyBorder="1" applyAlignment="1">
      <alignment/>
    </xf>
    <xf numFmtId="0" fontId="0" fillId="2" borderId="9" xfId="0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20" applyFont="1" applyFill="1" applyBorder="1" applyAlignment="1">
      <alignment horizontal="center"/>
      <protection/>
    </xf>
    <xf numFmtId="4" fontId="3" fillId="3" borderId="57" xfId="20" applyNumberFormat="1" applyFont="1" applyFill="1" applyBorder="1">
      <alignment/>
      <protection/>
    </xf>
    <xf numFmtId="4" fontId="3" fillId="0" borderId="58" xfId="20" applyNumberFormat="1" applyFont="1" applyBorder="1">
      <alignment/>
      <protection/>
    </xf>
    <xf numFmtId="4" fontId="3" fillId="0" borderId="57" xfId="20" applyNumberFormat="1" applyFont="1" applyBorder="1">
      <alignment/>
      <protection/>
    </xf>
    <xf numFmtId="0" fontId="2" fillId="2" borderId="33" xfId="0" applyFont="1" applyFill="1" applyBorder="1" applyAlignment="1">
      <alignment/>
    </xf>
    <xf numFmtId="0" fontId="2" fillId="0" borderId="33" xfId="0" applyFont="1" applyBorder="1" applyAlignment="1">
      <alignment/>
    </xf>
    <xf numFmtId="0" fontId="3" fillId="0" borderId="12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8" fillId="2" borderId="23" xfId="0" applyNumberFormat="1" applyFont="1" applyFill="1" applyBorder="1" applyAlignment="1">
      <alignment/>
    </xf>
    <xf numFmtId="4" fontId="8" fillId="2" borderId="13" xfId="0" applyNumberFormat="1" applyFont="1" applyFill="1" applyBorder="1" applyAlignment="1">
      <alignment/>
    </xf>
    <xf numFmtId="0" fontId="2" fillId="2" borderId="7" xfId="0" applyFont="1" applyFill="1" applyBorder="1" applyAlignment="1">
      <alignment/>
    </xf>
    <xf numFmtId="4" fontId="6" fillId="3" borderId="57" xfId="20" applyNumberFormat="1" applyFont="1" applyFill="1" applyBorder="1">
      <alignment/>
      <protection/>
    </xf>
    <xf numFmtId="4" fontId="6" fillId="0" borderId="12" xfId="0" applyNumberFormat="1" applyFont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4" fontId="3" fillId="0" borderId="12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0" borderId="0" xfId="20" applyFont="1" applyAlignment="1">
      <alignment horizontal="center"/>
      <protection/>
    </xf>
    <xf numFmtId="0" fontId="2" fillId="2" borderId="4" xfId="20" applyFont="1" applyFill="1" applyBorder="1" applyAlignment="1">
      <alignment horizontal="center"/>
      <protection/>
    </xf>
    <xf numFmtId="0" fontId="2" fillId="2" borderId="5" xfId="20" applyFont="1" applyFill="1" applyBorder="1" applyAlignment="1">
      <alignment horizontal="center"/>
      <protection/>
    </xf>
    <xf numFmtId="0" fontId="2" fillId="2" borderId="6" xfId="20" applyFont="1" applyFill="1" applyBorder="1" applyAlignment="1">
      <alignment horizontal="center"/>
      <protection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kap.05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C1">
      <selection activeCell="K6" sqref="K6"/>
    </sheetView>
  </sheetViews>
  <sheetFormatPr defaultColWidth="9.00390625" defaultRowHeight="12.75"/>
  <cols>
    <col min="1" max="1" width="1.625" style="0" customWidth="1"/>
    <col min="2" max="2" width="26.375" style="0" customWidth="1"/>
    <col min="3" max="3" width="12.625" style="0" customWidth="1"/>
    <col min="4" max="4" width="13.875" style="0" customWidth="1"/>
    <col min="5" max="5" width="13.25390625" style="0" customWidth="1"/>
    <col min="6" max="6" width="11.75390625" style="0" customWidth="1"/>
    <col min="7" max="7" width="10.25390625" style="0" customWidth="1"/>
    <col min="8" max="9" width="8.375" style="0" customWidth="1"/>
    <col min="10" max="10" width="10.00390625" style="0" bestFit="1" customWidth="1"/>
    <col min="11" max="12" width="7.875" style="0" customWidth="1"/>
    <col min="14" max="14" width="13.00390625" style="0" customWidth="1"/>
  </cols>
  <sheetData>
    <row r="1" spans="9:13" ht="12.75">
      <c r="I1" s="357"/>
      <c r="J1" s="357"/>
      <c r="K1" s="357"/>
      <c r="L1" s="357"/>
      <c r="M1" s="385" t="s">
        <v>272</v>
      </c>
    </row>
    <row r="3" spans="1:13" ht="15.75">
      <c r="A3" s="390" t="s">
        <v>258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</row>
    <row r="4" ht="13.5" thickBot="1"/>
    <row r="5" spans="2:13" ht="13.5" thickBot="1">
      <c r="B5" s="291"/>
      <c r="C5" s="292"/>
      <c r="D5" s="293" t="s">
        <v>245</v>
      </c>
      <c r="E5" s="294"/>
      <c r="F5" s="387" t="s">
        <v>248</v>
      </c>
      <c r="G5" s="388"/>
      <c r="H5" s="388"/>
      <c r="I5" s="388"/>
      <c r="J5" s="388"/>
      <c r="K5" s="388"/>
      <c r="L5" s="388"/>
      <c r="M5" s="389"/>
    </row>
    <row r="6" spans="2:13" ht="14.25" customHeight="1" thickBot="1">
      <c r="B6" s="295" t="s">
        <v>0</v>
      </c>
      <c r="C6" s="296" t="s">
        <v>246</v>
      </c>
      <c r="D6" s="297" t="s">
        <v>247</v>
      </c>
      <c r="E6" s="296" t="s">
        <v>10</v>
      </c>
      <c r="F6" s="303" t="s">
        <v>238</v>
      </c>
      <c r="G6" s="304" t="s">
        <v>239</v>
      </c>
      <c r="H6" s="304" t="s">
        <v>240</v>
      </c>
      <c r="I6" s="304" t="s">
        <v>241</v>
      </c>
      <c r="J6" s="304" t="s">
        <v>242</v>
      </c>
      <c r="K6" s="304" t="s">
        <v>249</v>
      </c>
      <c r="L6" s="304" t="s">
        <v>243</v>
      </c>
      <c r="M6" s="304" t="s">
        <v>244</v>
      </c>
    </row>
    <row r="7" spans="2:13" ht="21" customHeight="1">
      <c r="B7" s="278" t="s">
        <v>1</v>
      </c>
      <c r="C7" s="281">
        <f>'kap.01'!$H$20</f>
        <v>99100</v>
      </c>
      <c r="D7" s="281">
        <f>'kap.01'!$I$20</f>
        <v>236916</v>
      </c>
      <c r="E7" s="299">
        <f aca="true" t="shared" si="0" ref="E7:E15">C7+D7</f>
        <v>336016</v>
      </c>
      <c r="F7" s="309">
        <f>'kap.01'!$J$20</f>
        <v>336016</v>
      </c>
      <c r="G7" s="310">
        <f>'kap.01'!$J$20</f>
        <v>336016</v>
      </c>
      <c r="H7" s="310"/>
      <c r="I7" s="310"/>
      <c r="J7" s="310"/>
      <c r="K7" s="310"/>
      <c r="L7" s="310"/>
      <c r="M7" s="310"/>
    </row>
    <row r="8" spans="2:14" ht="25.5" customHeight="1">
      <c r="B8" s="279" t="s">
        <v>2</v>
      </c>
      <c r="C8" s="282">
        <f>'kap.02'!$H$43</f>
        <v>94900</v>
      </c>
      <c r="D8" s="282">
        <f>'kap.02'!$I$43</f>
        <v>206859.3</v>
      </c>
      <c r="E8" s="300">
        <f t="shared" si="0"/>
        <v>301759.3</v>
      </c>
      <c r="F8" s="311">
        <f>'kap.02'!$J$43</f>
        <v>301759.3</v>
      </c>
      <c r="G8" s="63">
        <f>F8-H8-L8</f>
        <v>226197</v>
      </c>
      <c r="H8" s="63">
        <v>56000</v>
      </c>
      <c r="I8" s="63"/>
      <c r="J8" s="63"/>
      <c r="K8" s="63"/>
      <c r="L8" s="63">
        <v>19562.3</v>
      </c>
      <c r="M8" s="63"/>
      <c r="N8" s="242"/>
    </row>
    <row r="9" spans="2:14" ht="25.5" customHeight="1">
      <c r="B9" s="279" t="s">
        <v>3</v>
      </c>
      <c r="C9" s="282">
        <f>'kap.03'!$H$34</f>
        <v>39156.4</v>
      </c>
      <c r="D9" s="282">
        <f>'kap.03'!$I$34</f>
        <v>881544</v>
      </c>
      <c r="E9" s="300">
        <f>C9+D9</f>
        <v>920700.4</v>
      </c>
      <c r="F9" s="311">
        <f>'kap.03'!$J$34</f>
        <v>920700.4</v>
      </c>
      <c r="G9" s="63">
        <f>F9-J9-K9-L9-M9</f>
        <v>404673.4</v>
      </c>
      <c r="H9" s="63"/>
      <c r="I9" s="63"/>
      <c r="J9" s="63">
        <v>512640</v>
      </c>
      <c r="K9" s="63">
        <v>390</v>
      </c>
      <c r="L9" s="63">
        <v>2463</v>
      </c>
      <c r="M9" s="63">
        <f>872-338</f>
        <v>534</v>
      </c>
      <c r="N9" s="242"/>
    </row>
    <row r="10" spans="2:14" ht="25.5" customHeight="1">
      <c r="B10" s="279" t="s">
        <v>4</v>
      </c>
      <c r="C10" s="282">
        <f>'kap.04'!$H$30</f>
        <v>1963</v>
      </c>
      <c r="D10" s="282">
        <f>'kap.04'!$I$30</f>
        <v>80386.6</v>
      </c>
      <c r="E10" s="300">
        <f t="shared" si="0"/>
        <v>82349.6</v>
      </c>
      <c r="F10" s="311">
        <f>'kap.04'!$J$30</f>
        <v>82349.6</v>
      </c>
      <c r="G10" s="63">
        <f>F10-I10-L10</f>
        <v>61167.00000000001</v>
      </c>
      <c r="H10" s="63"/>
      <c r="I10" s="63">
        <v>18660</v>
      </c>
      <c r="J10" s="63"/>
      <c r="K10" s="63"/>
      <c r="L10" s="63">
        <v>2522.6</v>
      </c>
      <c r="M10" s="63"/>
      <c r="N10" s="242"/>
    </row>
    <row r="11" spans="2:14" ht="25.5" customHeight="1">
      <c r="B11" s="279" t="s">
        <v>5</v>
      </c>
      <c r="C11" s="282">
        <f>'kap.05'!$H$29</f>
        <v>1187.5</v>
      </c>
      <c r="D11" s="282">
        <f>'kap.05'!$I$29</f>
        <v>121256.6</v>
      </c>
      <c r="E11" s="300">
        <f t="shared" si="0"/>
        <v>122444.1</v>
      </c>
      <c r="F11" s="311">
        <f>'kap.05'!$J$29</f>
        <v>122444.1</v>
      </c>
      <c r="G11" s="63">
        <f>F11-L11</f>
        <v>121256.6</v>
      </c>
      <c r="H11" s="63"/>
      <c r="I11" s="63"/>
      <c r="J11" s="63"/>
      <c r="K11" s="63"/>
      <c r="L11" s="63">
        <v>1187.5</v>
      </c>
      <c r="M11" s="63"/>
      <c r="N11" s="242"/>
    </row>
    <row r="12" spans="2:14" ht="25.5" customHeight="1">
      <c r="B12" s="279" t="s">
        <v>6</v>
      </c>
      <c r="C12" s="282">
        <f>'kap.06'!$H$25</f>
        <v>10880</v>
      </c>
      <c r="D12" s="282">
        <f>'kap.06'!$I$25</f>
        <v>432407.5</v>
      </c>
      <c r="E12" s="300">
        <f t="shared" si="0"/>
        <v>443287.5</v>
      </c>
      <c r="F12" s="311">
        <f>'kap.06'!$J$25</f>
        <v>443287.5</v>
      </c>
      <c r="G12" s="63">
        <f>F12-L12</f>
        <v>441422</v>
      </c>
      <c r="H12" s="63"/>
      <c r="I12" s="63"/>
      <c r="J12" s="63"/>
      <c r="K12" s="63"/>
      <c r="L12" s="63">
        <v>1865.5</v>
      </c>
      <c r="M12" s="63"/>
      <c r="N12" s="242"/>
    </row>
    <row r="13" spans="2:13" ht="25.5" customHeight="1">
      <c r="B13" s="279" t="s">
        <v>7</v>
      </c>
      <c r="C13" s="282">
        <f>'kap.07'!$H$11</f>
        <v>0</v>
      </c>
      <c r="D13" s="282">
        <f>'kap.07'!$I$11</f>
        <v>10030</v>
      </c>
      <c r="E13" s="300">
        <f t="shared" si="0"/>
        <v>10030</v>
      </c>
      <c r="F13" s="311">
        <v>10030</v>
      </c>
      <c r="G13" s="311">
        <v>10030</v>
      </c>
      <c r="H13" s="63"/>
      <c r="I13" s="63"/>
      <c r="J13" s="63"/>
      <c r="K13" s="63"/>
      <c r="L13" s="63"/>
      <c r="M13" s="63"/>
    </row>
    <row r="14" spans="2:13" ht="25.5" customHeight="1">
      <c r="B14" s="279" t="s">
        <v>8</v>
      </c>
      <c r="C14" s="282">
        <f>'kap.08'!$H$24</f>
        <v>2220</v>
      </c>
      <c r="D14" s="282">
        <f>'kap.08'!$I$24</f>
        <v>301151.1</v>
      </c>
      <c r="E14" s="300">
        <f>C14+D14</f>
        <v>303371.1</v>
      </c>
      <c r="F14" s="311">
        <f>'kap.08'!$J$24</f>
        <v>303371.1</v>
      </c>
      <c r="G14" s="63">
        <f>F14-L14</f>
        <v>299675</v>
      </c>
      <c r="H14" s="63"/>
      <c r="I14" s="63"/>
      <c r="J14" s="63"/>
      <c r="K14" s="63"/>
      <c r="L14" s="63">
        <v>3696.1</v>
      </c>
      <c r="M14" s="63"/>
    </row>
    <row r="15" spans="2:13" ht="25.5" customHeight="1" thickBot="1">
      <c r="B15" s="280" t="s">
        <v>9</v>
      </c>
      <c r="C15" s="283">
        <f>'kap.09'!$H$35</f>
        <v>18401</v>
      </c>
      <c r="D15" s="283">
        <f>'kap.09'!$I$35</f>
        <v>60985.3</v>
      </c>
      <c r="E15" s="301">
        <f t="shared" si="0"/>
        <v>79386.3</v>
      </c>
      <c r="F15" s="312">
        <f>'kap.09'!$J$35</f>
        <v>79386.3</v>
      </c>
      <c r="G15" s="308">
        <f>F15-L15</f>
        <v>71968.7</v>
      </c>
      <c r="H15" s="308"/>
      <c r="I15" s="308"/>
      <c r="J15" s="308"/>
      <c r="K15" s="308"/>
      <c r="L15" s="308">
        <v>7417.6</v>
      </c>
      <c r="M15" s="308"/>
    </row>
    <row r="16" spans="2:14" ht="25.5" customHeight="1" thickBot="1" thickTop="1">
      <c r="B16" s="306" t="s">
        <v>267</v>
      </c>
      <c r="C16" s="307">
        <f aca="true" t="shared" si="1" ref="C16:M16">SUM(C7:C15)</f>
        <v>267807.9</v>
      </c>
      <c r="D16" s="307">
        <f t="shared" si="1"/>
        <v>2331536.4</v>
      </c>
      <c r="E16" s="302">
        <f t="shared" si="1"/>
        <v>2599344.3000000003</v>
      </c>
      <c r="F16" s="313">
        <f t="shared" si="1"/>
        <v>2599344.3000000003</v>
      </c>
      <c r="G16" s="314">
        <f t="shared" si="1"/>
        <v>1972405.7</v>
      </c>
      <c r="H16" s="314">
        <f t="shared" si="1"/>
        <v>56000</v>
      </c>
      <c r="I16" s="314">
        <f t="shared" si="1"/>
        <v>18660</v>
      </c>
      <c r="J16" s="314">
        <f t="shared" si="1"/>
        <v>512640</v>
      </c>
      <c r="K16" s="314">
        <f t="shared" si="1"/>
        <v>390</v>
      </c>
      <c r="L16" s="314">
        <f t="shared" si="1"/>
        <v>38714.6</v>
      </c>
      <c r="M16" s="314">
        <f t="shared" si="1"/>
        <v>534</v>
      </c>
      <c r="N16" s="242"/>
    </row>
    <row r="17" spans="7:8" ht="13.5" thickBot="1">
      <c r="G17" s="107"/>
      <c r="H17" s="107"/>
    </row>
    <row r="18" spans="2:8" ht="13.5" thickBot="1">
      <c r="B18" s="291"/>
      <c r="C18" s="391" t="s">
        <v>265</v>
      </c>
      <c r="D18" s="392"/>
      <c r="E18" s="393"/>
      <c r="G18" s="107"/>
      <c r="H18" s="107"/>
    </row>
    <row r="19" spans="2:8" ht="12.75" customHeight="1" thickBot="1">
      <c r="B19" s="380"/>
      <c r="C19" s="383" t="s">
        <v>270</v>
      </c>
      <c r="D19" s="384" t="s">
        <v>271</v>
      </c>
      <c r="E19" s="383" t="s">
        <v>10</v>
      </c>
      <c r="G19" s="107"/>
      <c r="H19" s="107"/>
    </row>
    <row r="20" spans="2:13" ht="13.5" thickBot="1">
      <c r="B20" s="375" t="s">
        <v>3</v>
      </c>
      <c r="C20" s="381">
        <f>'kap.03'!$H$38</f>
        <v>128</v>
      </c>
      <c r="D20" s="382">
        <f>'kap.03'!$I$38</f>
        <v>210</v>
      </c>
      <c r="E20" s="382">
        <f>'kap.03'!$J$38</f>
        <v>338</v>
      </c>
      <c r="F20" s="386">
        <v>338</v>
      </c>
      <c r="G20" s="376"/>
      <c r="H20" s="376"/>
      <c r="I20" s="130"/>
      <c r="J20" s="130"/>
      <c r="K20" s="130"/>
      <c r="L20" s="258"/>
      <c r="M20" s="377">
        <v>338</v>
      </c>
    </row>
    <row r="21" spans="7:8" ht="13.5" thickBot="1">
      <c r="G21" s="107"/>
      <c r="H21" s="107"/>
    </row>
    <row r="22" spans="2:14" ht="25.5" customHeight="1" thickBot="1">
      <c r="B22" s="374" t="s">
        <v>10</v>
      </c>
      <c r="C22" s="104">
        <f>SUM(C16+C20)</f>
        <v>267935.9</v>
      </c>
      <c r="D22" s="104">
        <f>SUM(D16+D20)</f>
        <v>2331746.4</v>
      </c>
      <c r="E22" s="103">
        <f>SUM(E16+E20)</f>
        <v>2599682.3000000003</v>
      </c>
      <c r="F22" s="378">
        <f aca="true" t="shared" si="2" ref="F22:M22">SUM(F16+F20)</f>
        <v>2599682.3000000003</v>
      </c>
      <c r="G22" s="378">
        <f t="shared" si="2"/>
        <v>1972405.7</v>
      </c>
      <c r="H22" s="378">
        <f t="shared" si="2"/>
        <v>56000</v>
      </c>
      <c r="I22" s="378">
        <f t="shared" si="2"/>
        <v>18660</v>
      </c>
      <c r="J22" s="378">
        <f t="shared" si="2"/>
        <v>512640</v>
      </c>
      <c r="K22" s="378">
        <f t="shared" si="2"/>
        <v>390</v>
      </c>
      <c r="L22" s="378">
        <f t="shared" si="2"/>
        <v>38714.6</v>
      </c>
      <c r="M22" s="379">
        <f t="shared" si="2"/>
        <v>872</v>
      </c>
      <c r="N22" s="242"/>
    </row>
    <row r="23" spans="7:8" ht="12.75">
      <c r="G23" s="107"/>
      <c r="H23" s="107"/>
    </row>
    <row r="24" spans="7:8" ht="12.75">
      <c r="G24" s="107" t="s">
        <v>16</v>
      </c>
      <c r="H24" s="107" t="s">
        <v>250</v>
      </c>
    </row>
    <row r="25" spans="7:8" ht="12.75">
      <c r="G25" s="107" t="s">
        <v>239</v>
      </c>
      <c r="H25" s="107" t="s">
        <v>257</v>
      </c>
    </row>
    <row r="26" spans="3:8" ht="12.75">
      <c r="C26" s="242"/>
      <c r="D26" s="242"/>
      <c r="E26" s="242"/>
      <c r="G26" s="305" t="s">
        <v>236</v>
      </c>
      <c r="H26" s="107" t="s">
        <v>251</v>
      </c>
    </row>
    <row r="27" spans="3:8" ht="12.75">
      <c r="C27" s="242"/>
      <c r="D27" s="242"/>
      <c r="E27" s="242"/>
      <c r="G27" s="305" t="s">
        <v>117</v>
      </c>
      <c r="H27" s="107" t="s">
        <v>253</v>
      </c>
    </row>
    <row r="28" spans="3:8" ht="12.75">
      <c r="C28" s="242"/>
      <c r="E28" s="242"/>
      <c r="G28" s="305" t="s">
        <v>86</v>
      </c>
      <c r="H28" s="107" t="s">
        <v>252</v>
      </c>
    </row>
    <row r="29" spans="7:8" ht="12.75">
      <c r="G29" s="305" t="s">
        <v>106</v>
      </c>
      <c r="H29" s="107" t="s">
        <v>254</v>
      </c>
    </row>
    <row r="30" spans="7:8" ht="12.75">
      <c r="G30" s="305" t="s">
        <v>110</v>
      </c>
      <c r="H30" s="107" t="s">
        <v>255</v>
      </c>
    </row>
    <row r="31" spans="7:8" ht="12.75">
      <c r="G31" s="305" t="s">
        <v>47</v>
      </c>
      <c r="H31" s="107" t="s">
        <v>256</v>
      </c>
    </row>
  </sheetData>
  <mergeCells count="3">
    <mergeCell ref="F5:M5"/>
    <mergeCell ref="A3:M3"/>
    <mergeCell ref="C18:E18"/>
  </mergeCells>
  <printOptions/>
  <pageMargins left="0.2362204724409449" right="0.4724409448818898" top="0.3937007874015748" bottom="0.3937007874015748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7">
      <selection activeCell="I17" sqref="I17"/>
    </sheetView>
  </sheetViews>
  <sheetFormatPr defaultColWidth="9.00390625" defaultRowHeight="12.75"/>
  <cols>
    <col min="2" max="2" width="22.25390625" style="0" customWidth="1"/>
    <col min="7" max="7" width="35.625" style="0" customWidth="1"/>
    <col min="8" max="8" width="11.625" style="0" customWidth="1"/>
    <col min="9" max="9" width="10.625" style="0" customWidth="1"/>
    <col min="10" max="10" width="10.00390625" style="0" customWidth="1"/>
  </cols>
  <sheetData>
    <row r="1" spans="1:10" ht="18">
      <c r="A1" s="394" t="s">
        <v>212</v>
      </c>
      <c r="B1" s="394"/>
      <c r="C1" s="394"/>
      <c r="D1" s="394"/>
      <c r="E1" s="394"/>
      <c r="F1" s="394"/>
      <c r="G1" s="394"/>
      <c r="H1" s="394"/>
      <c r="I1" s="394"/>
      <c r="J1" s="394"/>
    </row>
    <row r="2" spans="1:10" ht="13.5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3.5" thickBot="1">
      <c r="A3" s="28" t="s">
        <v>12</v>
      </c>
      <c r="B3" s="5" t="s">
        <v>13</v>
      </c>
      <c r="C3" s="6" t="s">
        <v>14</v>
      </c>
      <c r="D3" s="7" t="s">
        <v>15</v>
      </c>
      <c r="E3" s="6" t="s">
        <v>16</v>
      </c>
      <c r="F3" s="6" t="s">
        <v>17</v>
      </c>
      <c r="G3" s="6" t="s">
        <v>18</v>
      </c>
      <c r="H3" s="8"/>
      <c r="I3" s="9" t="s">
        <v>19</v>
      </c>
      <c r="J3" s="10"/>
    </row>
    <row r="4" spans="1:10" ht="13.5" thickBot="1">
      <c r="A4" s="30"/>
      <c r="B4" s="12" t="s">
        <v>20</v>
      </c>
      <c r="C4" s="13"/>
      <c r="D4" s="14"/>
      <c r="E4" s="13"/>
      <c r="F4" s="13"/>
      <c r="G4" s="13" t="s">
        <v>21</v>
      </c>
      <c r="H4" s="15" t="s">
        <v>22</v>
      </c>
      <c r="I4" s="9" t="s">
        <v>23</v>
      </c>
      <c r="J4" s="15" t="s">
        <v>10</v>
      </c>
    </row>
    <row r="5" spans="1:10" ht="12.75">
      <c r="A5" s="121" t="s">
        <v>213</v>
      </c>
      <c r="B5" s="58" t="s">
        <v>214</v>
      </c>
      <c r="C5" s="59">
        <v>6171</v>
      </c>
      <c r="D5" s="59">
        <v>6121</v>
      </c>
      <c r="E5" s="259"/>
      <c r="F5" s="61">
        <v>8076</v>
      </c>
      <c r="G5" s="58" t="s">
        <v>215</v>
      </c>
      <c r="H5" s="33"/>
      <c r="I5" s="33">
        <v>3000</v>
      </c>
      <c r="J5" s="63">
        <v>3000</v>
      </c>
    </row>
    <row r="6" spans="1:10" ht="12.75">
      <c r="A6" s="121" t="s">
        <v>213</v>
      </c>
      <c r="B6" s="58" t="s">
        <v>214</v>
      </c>
      <c r="C6" s="59">
        <v>6171</v>
      </c>
      <c r="D6" s="59">
        <v>6121</v>
      </c>
      <c r="E6" s="259"/>
      <c r="F6" s="61">
        <v>8258</v>
      </c>
      <c r="G6" s="58" t="s">
        <v>216</v>
      </c>
      <c r="H6" s="33"/>
      <c r="I6" s="33">
        <v>6000</v>
      </c>
      <c r="J6" s="63">
        <v>6000</v>
      </c>
    </row>
    <row r="7" spans="1:10" ht="12.75">
      <c r="A7" s="121" t="s">
        <v>213</v>
      </c>
      <c r="B7" s="58" t="s">
        <v>214</v>
      </c>
      <c r="C7" s="59">
        <v>6171</v>
      </c>
      <c r="D7" s="59">
        <v>6121</v>
      </c>
      <c r="E7" s="259"/>
      <c r="F7" s="61">
        <v>8099</v>
      </c>
      <c r="G7" s="58" t="s">
        <v>217</v>
      </c>
      <c r="H7" s="33"/>
      <c r="I7" s="33">
        <v>4040</v>
      </c>
      <c r="J7" s="63">
        <v>4040</v>
      </c>
    </row>
    <row r="8" spans="1:10" ht="12.75">
      <c r="A8" s="121" t="s">
        <v>213</v>
      </c>
      <c r="B8" s="58" t="s">
        <v>214</v>
      </c>
      <c r="C8" s="59">
        <v>6171</v>
      </c>
      <c r="D8" s="59">
        <v>6121</v>
      </c>
      <c r="E8" s="259"/>
      <c r="F8" s="61">
        <v>8100</v>
      </c>
      <c r="G8" s="58" t="s">
        <v>218</v>
      </c>
      <c r="H8" s="33"/>
      <c r="I8" s="33">
        <v>6000</v>
      </c>
      <c r="J8" s="63">
        <v>6000</v>
      </c>
    </row>
    <row r="9" spans="1:10" ht="12.75">
      <c r="A9" s="121" t="s">
        <v>213</v>
      </c>
      <c r="B9" s="58" t="s">
        <v>214</v>
      </c>
      <c r="C9" s="59">
        <v>6171</v>
      </c>
      <c r="D9" s="59">
        <v>6121</v>
      </c>
      <c r="E9" s="259"/>
      <c r="F9" s="61">
        <v>8101</v>
      </c>
      <c r="G9" s="58" t="s">
        <v>219</v>
      </c>
      <c r="H9" s="33"/>
      <c r="I9" s="33">
        <v>4500</v>
      </c>
      <c r="J9" s="63">
        <v>4500</v>
      </c>
    </row>
    <row r="10" spans="1:10" ht="13.5" thickBot="1">
      <c r="A10" s="121" t="s">
        <v>213</v>
      </c>
      <c r="B10" s="58" t="s">
        <v>214</v>
      </c>
      <c r="C10" s="59">
        <v>6171</v>
      </c>
      <c r="D10" s="59">
        <v>6121</v>
      </c>
      <c r="E10" s="259"/>
      <c r="F10" s="61">
        <v>8103</v>
      </c>
      <c r="G10" s="58" t="s">
        <v>220</v>
      </c>
      <c r="H10" s="33"/>
      <c r="I10" s="33">
        <v>26000</v>
      </c>
      <c r="J10" s="63">
        <v>26000</v>
      </c>
    </row>
    <row r="11" spans="1:10" s="127" customFormat="1" ht="12.75" thickBot="1">
      <c r="A11" s="64"/>
      <c r="B11" s="65" t="s">
        <v>221</v>
      </c>
      <c r="C11" s="66"/>
      <c r="D11" s="66"/>
      <c r="E11" s="186"/>
      <c r="F11" s="66"/>
      <c r="G11" s="66"/>
      <c r="H11" s="152">
        <v>0</v>
      </c>
      <c r="I11" s="152">
        <v>49540</v>
      </c>
      <c r="J11" s="68">
        <v>49540</v>
      </c>
    </row>
    <row r="12" spans="1:10" ht="12" customHeight="1">
      <c r="A12" s="260"/>
      <c r="B12" s="245"/>
      <c r="C12" s="246"/>
      <c r="D12" s="246"/>
      <c r="E12" s="261"/>
      <c r="F12" s="246"/>
      <c r="G12" s="246"/>
      <c r="H12" s="262"/>
      <c r="I12" s="262"/>
      <c r="J12" s="263"/>
    </row>
    <row r="13" spans="1:10" ht="12.75">
      <c r="A13" s="121" t="s">
        <v>127</v>
      </c>
      <c r="B13" s="58" t="s">
        <v>222</v>
      </c>
      <c r="C13" s="59">
        <v>6171</v>
      </c>
      <c r="D13" s="59">
        <v>5901</v>
      </c>
      <c r="E13" s="264"/>
      <c r="F13" s="61"/>
      <c r="G13" s="58" t="s">
        <v>223</v>
      </c>
      <c r="H13" s="33">
        <v>17000</v>
      </c>
      <c r="I13" s="33"/>
      <c r="J13" s="34">
        <v>17000</v>
      </c>
    </row>
    <row r="14" spans="1:10" s="127" customFormat="1" ht="12">
      <c r="A14" s="121" t="s">
        <v>127</v>
      </c>
      <c r="B14" s="58" t="s">
        <v>222</v>
      </c>
      <c r="C14" s="59">
        <v>6171</v>
      </c>
      <c r="D14" s="59">
        <v>5166</v>
      </c>
      <c r="E14" s="184" t="s">
        <v>47</v>
      </c>
      <c r="F14" s="61">
        <v>501</v>
      </c>
      <c r="G14" s="265" t="s">
        <v>224</v>
      </c>
      <c r="H14" s="33">
        <v>255</v>
      </c>
      <c r="I14" s="33"/>
      <c r="J14" s="34">
        <v>255</v>
      </c>
    </row>
    <row r="15" spans="1:10" ht="12" customHeight="1">
      <c r="A15" s="121" t="s">
        <v>127</v>
      </c>
      <c r="B15" s="58" t="s">
        <v>222</v>
      </c>
      <c r="C15" s="59">
        <v>6171</v>
      </c>
      <c r="D15" s="59">
        <v>5175</v>
      </c>
      <c r="E15" s="184" t="s">
        <v>47</v>
      </c>
      <c r="F15" s="61">
        <v>501</v>
      </c>
      <c r="G15" s="266" t="s">
        <v>224</v>
      </c>
      <c r="H15" s="33">
        <v>74</v>
      </c>
      <c r="I15" s="33"/>
      <c r="J15" s="34">
        <v>74</v>
      </c>
    </row>
    <row r="16" spans="1:10" ht="12.75">
      <c r="A16" s="121" t="s">
        <v>127</v>
      </c>
      <c r="B16" s="58" t="s">
        <v>222</v>
      </c>
      <c r="C16" s="59">
        <v>6171</v>
      </c>
      <c r="D16" s="59">
        <v>5169</v>
      </c>
      <c r="E16" s="184" t="s">
        <v>47</v>
      </c>
      <c r="F16" s="61">
        <v>501</v>
      </c>
      <c r="G16" s="265" t="s">
        <v>224</v>
      </c>
      <c r="H16" s="33">
        <v>20</v>
      </c>
      <c r="I16" s="33"/>
      <c r="J16" s="34">
        <v>20</v>
      </c>
    </row>
    <row r="17" spans="1:10" s="127" customFormat="1" ht="12">
      <c r="A17" s="121" t="s">
        <v>127</v>
      </c>
      <c r="B17" s="58" t="s">
        <v>222</v>
      </c>
      <c r="C17" s="59">
        <v>6171</v>
      </c>
      <c r="D17" s="59">
        <v>5021</v>
      </c>
      <c r="E17" s="184" t="s">
        <v>47</v>
      </c>
      <c r="F17" s="61">
        <v>502</v>
      </c>
      <c r="G17" s="58" t="s">
        <v>225</v>
      </c>
      <c r="H17" s="33">
        <v>12.5</v>
      </c>
      <c r="I17" s="33"/>
      <c r="J17" s="34">
        <v>12.5</v>
      </c>
    </row>
    <row r="18" spans="1:10" ht="12" customHeight="1">
      <c r="A18" s="121" t="s">
        <v>127</v>
      </c>
      <c r="B18" s="58" t="s">
        <v>222</v>
      </c>
      <c r="C18" s="59">
        <v>6171</v>
      </c>
      <c r="D18" s="59">
        <v>5031</v>
      </c>
      <c r="E18" s="184" t="s">
        <v>47</v>
      </c>
      <c r="F18" s="61">
        <v>502</v>
      </c>
      <c r="G18" s="58" t="s">
        <v>225</v>
      </c>
      <c r="H18" s="33">
        <v>3.3</v>
      </c>
      <c r="I18" s="33"/>
      <c r="J18" s="34">
        <v>3.3</v>
      </c>
    </row>
    <row r="19" spans="1:10" ht="12.75">
      <c r="A19" s="121" t="s">
        <v>127</v>
      </c>
      <c r="B19" s="58" t="s">
        <v>222</v>
      </c>
      <c r="C19" s="59">
        <v>6171</v>
      </c>
      <c r="D19" s="59">
        <v>5032</v>
      </c>
      <c r="E19" s="184" t="s">
        <v>47</v>
      </c>
      <c r="F19" s="61">
        <v>502</v>
      </c>
      <c r="G19" s="58" t="s">
        <v>225</v>
      </c>
      <c r="H19" s="33">
        <v>1.2</v>
      </c>
      <c r="I19" s="33"/>
      <c r="J19" s="34">
        <v>1.2</v>
      </c>
    </row>
    <row r="20" spans="1:10" ht="12.75">
      <c r="A20" s="121" t="s">
        <v>127</v>
      </c>
      <c r="B20" s="58" t="s">
        <v>222</v>
      </c>
      <c r="C20" s="59">
        <v>6171</v>
      </c>
      <c r="D20" s="59">
        <v>5169</v>
      </c>
      <c r="E20" s="184" t="s">
        <v>47</v>
      </c>
      <c r="F20" s="61">
        <v>502</v>
      </c>
      <c r="G20" s="58" t="s">
        <v>225</v>
      </c>
      <c r="H20" s="33">
        <v>75.3</v>
      </c>
      <c r="I20" s="33"/>
      <c r="J20" s="34">
        <v>75.3</v>
      </c>
    </row>
    <row r="21" spans="1:10" ht="12.75">
      <c r="A21" s="121" t="s">
        <v>127</v>
      </c>
      <c r="B21" s="58" t="s">
        <v>222</v>
      </c>
      <c r="C21" s="59">
        <v>6171</v>
      </c>
      <c r="D21" s="59">
        <v>5137</v>
      </c>
      <c r="E21" s="184" t="s">
        <v>47</v>
      </c>
      <c r="F21" s="61">
        <v>503</v>
      </c>
      <c r="G21" s="267" t="s">
        <v>226</v>
      </c>
      <c r="H21" s="33">
        <v>4.7</v>
      </c>
      <c r="I21" s="33"/>
      <c r="J21" s="34">
        <v>4.7</v>
      </c>
    </row>
    <row r="22" spans="1:10" ht="12.75">
      <c r="A22" s="121" t="s">
        <v>127</v>
      </c>
      <c r="B22" s="58" t="s">
        <v>222</v>
      </c>
      <c r="C22" s="59">
        <v>6171</v>
      </c>
      <c r="D22" s="59">
        <v>5169</v>
      </c>
      <c r="E22" s="184" t="s">
        <v>47</v>
      </c>
      <c r="F22" s="61">
        <v>503</v>
      </c>
      <c r="G22" s="266" t="s">
        <v>226</v>
      </c>
      <c r="H22" s="33">
        <v>350</v>
      </c>
      <c r="I22" s="33"/>
      <c r="J22" s="34">
        <v>350</v>
      </c>
    </row>
    <row r="23" spans="1:10" ht="12.75">
      <c r="A23" s="121" t="s">
        <v>127</v>
      </c>
      <c r="B23" s="58" t="s">
        <v>222</v>
      </c>
      <c r="C23" s="59">
        <v>6171</v>
      </c>
      <c r="D23" s="59">
        <v>5175</v>
      </c>
      <c r="E23" s="184" t="s">
        <v>47</v>
      </c>
      <c r="F23" s="61">
        <v>503</v>
      </c>
      <c r="G23" s="266" t="s">
        <v>226</v>
      </c>
      <c r="H23" s="33">
        <v>300</v>
      </c>
      <c r="I23" s="33"/>
      <c r="J23" s="34">
        <v>300</v>
      </c>
    </row>
    <row r="24" spans="1:10" ht="12.75">
      <c r="A24" s="121" t="s">
        <v>127</v>
      </c>
      <c r="B24" s="58" t="s">
        <v>222</v>
      </c>
      <c r="C24" s="59">
        <v>6171</v>
      </c>
      <c r="D24" s="59">
        <v>5164</v>
      </c>
      <c r="E24" s="184" t="s">
        <v>47</v>
      </c>
      <c r="F24" s="61">
        <v>503</v>
      </c>
      <c r="G24" s="266" t="s">
        <v>226</v>
      </c>
      <c r="H24" s="33">
        <v>177</v>
      </c>
      <c r="I24" s="33"/>
      <c r="J24" s="34">
        <v>177</v>
      </c>
    </row>
    <row r="25" spans="1:10" ht="12.75">
      <c r="A25" s="121" t="s">
        <v>127</v>
      </c>
      <c r="B25" s="58" t="s">
        <v>222</v>
      </c>
      <c r="C25" s="59">
        <v>6171</v>
      </c>
      <c r="D25" s="59">
        <v>5199</v>
      </c>
      <c r="E25" s="184" t="s">
        <v>47</v>
      </c>
      <c r="F25" s="61">
        <v>503</v>
      </c>
      <c r="G25" s="266" t="s">
        <v>226</v>
      </c>
      <c r="H25" s="33">
        <v>2</v>
      </c>
      <c r="I25" s="33"/>
      <c r="J25" s="34">
        <v>2</v>
      </c>
    </row>
    <row r="26" spans="1:10" ht="13.5" thickBot="1">
      <c r="A26" s="327" t="s">
        <v>127</v>
      </c>
      <c r="B26" s="284" t="s">
        <v>222</v>
      </c>
      <c r="C26" s="285">
        <v>6171</v>
      </c>
      <c r="D26" s="285">
        <v>5909</v>
      </c>
      <c r="E26" s="345" t="s">
        <v>47</v>
      </c>
      <c r="F26" s="286">
        <v>513</v>
      </c>
      <c r="G26" s="346" t="s">
        <v>227</v>
      </c>
      <c r="H26" s="257">
        <v>126</v>
      </c>
      <c r="I26" s="257"/>
      <c r="J26" s="287">
        <v>126</v>
      </c>
    </row>
    <row r="27" spans="1:10" ht="13.5" thickBot="1">
      <c r="A27" s="64"/>
      <c r="B27" s="65" t="s">
        <v>228</v>
      </c>
      <c r="C27" s="66"/>
      <c r="D27" s="66"/>
      <c r="E27" s="66"/>
      <c r="F27" s="66"/>
      <c r="G27" s="66"/>
      <c r="H27" s="152">
        <v>18401</v>
      </c>
      <c r="I27" s="152">
        <v>0</v>
      </c>
      <c r="J27" s="68">
        <v>18401</v>
      </c>
    </row>
    <row r="28" spans="1:10" ht="12.75">
      <c r="A28" s="154"/>
      <c r="B28" s="145"/>
      <c r="C28" s="145"/>
      <c r="D28" s="145"/>
      <c r="E28" s="268"/>
      <c r="F28" s="145"/>
      <c r="G28" s="145"/>
      <c r="H28" s="145"/>
      <c r="I28" s="145"/>
      <c r="J28" s="269"/>
    </row>
    <row r="29" spans="1:10" ht="13.5" thickBot="1">
      <c r="A29" s="32" t="s">
        <v>24</v>
      </c>
      <c r="B29" s="17" t="s">
        <v>25</v>
      </c>
      <c r="C29" s="18">
        <v>6171</v>
      </c>
      <c r="D29" s="18">
        <v>6121</v>
      </c>
      <c r="E29" s="19" t="s">
        <v>47</v>
      </c>
      <c r="F29" s="20">
        <v>1013</v>
      </c>
      <c r="G29" s="17" t="s">
        <v>229</v>
      </c>
      <c r="H29" s="142"/>
      <c r="I29" s="142">
        <v>6016.6</v>
      </c>
      <c r="J29" s="143">
        <v>6016.6</v>
      </c>
    </row>
    <row r="30" spans="1:10" ht="13.5" thickBot="1">
      <c r="A30" s="118"/>
      <c r="B30" s="65" t="s">
        <v>230</v>
      </c>
      <c r="C30" s="66"/>
      <c r="D30" s="66"/>
      <c r="E30" s="186"/>
      <c r="F30" s="66"/>
      <c r="G30" s="66"/>
      <c r="H30" s="119">
        <v>0</v>
      </c>
      <c r="I30" s="119">
        <v>6016.6</v>
      </c>
      <c r="J30" s="120">
        <v>6016.6</v>
      </c>
    </row>
    <row r="31" spans="1:10" ht="12" customHeight="1">
      <c r="A31" s="244"/>
      <c r="B31" s="245"/>
      <c r="C31" s="246"/>
      <c r="D31" s="246"/>
      <c r="E31" s="261"/>
      <c r="F31" s="246"/>
      <c r="G31" s="246"/>
      <c r="H31" s="247"/>
      <c r="I31" s="247"/>
      <c r="J31" s="248"/>
    </row>
    <row r="32" spans="1:10" ht="13.5" thickBot="1">
      <c r="A32" s="57">
        <v>40</v>
      </c>
      <c r="B32" s="58" t="s">
        <v>231</v>
      </c>
      <c r="C32" s="59">
        <v>6171</v>
      </c>
      <c r="D32" s="59">
        <v>6111</v>
      </c>
      <c r="E32" s="122"/>
      <c r="F32" s="61">
        <v>2912</v>
      </c>
      <c r="G32" s="58" t="s">
        <v>232</v>
      </c>
      <c r="H32" s="33"/>
      <c r="I32" s="33">
        <v>5428.7</v>
      </c>
      <c r="J32" s="34">
        <v>5428.7</v>
      </c>
    </row>
    <row r="33" spans="1:10" s="127" customFormat="1" ht="12.75" thickBot="1">
      <c r="A33" s="64"/>
      <c r="B33" s="65" t="s">
        <v>233</v>
      </c>
      <c r="C33" s="66"/>
      <c r="D33" s="66"/>
      <c r="E33" s="186"/>
      <c r="F33" s="66"/>
      <c r="G33" s="66"/>
      <c r="H33" s="152">
        <v>0</v>
      </c>
      <c r="I33" s="152">
        <v>5428.7</v>
      </c>
      <c r="J33" s="68">
        <v>5428.7</v>
      </c>
    </row>
    <row r="34" spans="1:10" ht="13.5" thickBot="1">
      <c r="A34" s="270"/>
      <c r="B34" s="271"/>
      <c r="C34" s="272"/>
      <c r="D34" s="272"/>
      <c r="E34" s="273"/>
      <c r="F34" s="274"/>
      <c r="G34" s="275"/>
      <c r="H34" s="276"/>
      <c r="I34" s="276"/>
      <c r="J34" s="277"/>
    </row>
    <row r="35" spans="1:10" ht="16.5" thickBot="1">
      <c r="A35" s="22"/>
      <c r="B35" s="23" t="s">
        <v>234</v>
      </c>
      <c r="C35" s="24"/>
      <c r="D35" s="24"/>
      <c r="E35" s="24"/>
      <c r="F35" s="24"/>
      <c r="G35" s="24"/>
      <c r="H35" s="25">
        <v>18401</v>
      </c>
      <c r="I35" s="25">
        <v>60985.3</v>
      </c>
      <c r="J35" s="26">
        <v>79386.3</v>
      </c>
    </row>
    <row r="36" spans="9:10" ht="12.75">
      <c r="I36" s="242"/>
      <c r="J36" s="242"/>
    </row>
  </sheetData>
  <mergeCells count="1">
    <mergeCell ref="A1:J1"/>
  </mergeCells>
  <printOptions/>
  <pageMargins left="0.59" right="0.62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B1">
      <selection activeCell="I22" sqref="I22"/>
    </sheetView>
  </sheetViews>
  <sheetFormatPr defaultColWidth="9.00390625" defaultRowHeight="12.75"/>
  <cols>
    <col min="2" max="2" width="18.00390625" style="0" customWidth="1"/>
    <col min="7" max="7" width="33.875" style="0" customWidth="1"/>
    <col min="8" max="8" width="12.75390625" style="0" customWidth="1"/>
    <col min="9" max="9" width="13.125" style="0" customWidth="1"/>
    <col min="10" max="10" width="13.00390625" style="0" customWidth="1"/>
  </cols>
  <sheetData>
    <row r="1" spans="1:10" ht="48" customHeight="1">
      <c r="A1" s="394" t="s">
        <v>11</v>
      </c>
      <c r="B1" s="394"/>
      <c r="C1" s="394"/>
      <c r="D1" s="394"/>
      <c r="E1" s="394"/>
      <c r="F1" s="394"/>
      <c r="G1" s="394"/>
      <c r="H1" s="394"/>
      <c r="I1" s="394"/>
      <c r="J1" s="394"/>
    </row>
    <row r="2" spans="1:10" ht="23.25" customHeight="1" thickBot="1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ht="13.5" thickBot="1">
      <c r="A3" s="4" t="s">
        <v>12</v>
      </c>
      <c r="B3" s="5" t="s">
        <v>13</v>
      </c>
      <c r="C3" s="6" t="s">
        <v>14</v>
      </c>
      <c r="D3" s="7" t="s">
        <v>15</v>
      </c>
      <c r="E3" s="6" t="s">
        <v>16</v>
      </c>
      <c r="F3" s="6" t="s">
        <v>17</v>
      </c>
      <c r="G3" s="6" t="s">
        <v>18</v>
      </c>
      <c r="H3" s="8"/>
      <c r="I3" s="9" t="s">
        <v>19</v>
      </c>
      <c r="J3" s="10"/>
    </row>
    <row r="4" spans="1:10" ht="17.25" customHeight="1" thickBot="1">
      <c r="A4" s="11"/>
      <c r="B4" s="12" t="s">
        <v>20</v>
      </c>
      <c r="C4" s="13"/>
      <c r="D4" s="14"/>
      <c r="E4" s="13"/>
      <c r="F4" s="13"/>
      <c r="G4" s="13" t="s">
        <v>21</v>
      </c>
      <c r="H4" s="15" t="s">
        <v>22</v>
      </c>
      <c r="I4" s="9" t="s">
        <v>23</v>
      </c>
      <c r="J4" s="15" t="s">
        <v>10</v>
      </c>
    </row>
    <row r="5" spans="1:10" ht="12.75">
      <c r="A5" s="16" t="s">
        <v>24</v>
      </c>
      <c r="B5" s="17" t="s">
        <v>25</v>
      </c>
      <c r="C5" s="18">
        <v>3639</v>
      </c>
      <c r="D5" s="18">
        <v>6130</v>
      </c>
      <c r="E5" s="19"/>
      <c r="F5" s="20">
        <v>16</v>
      </c>
      <c r="G5" s="17" t="s">
        <v>26</v>
      </c>
      <c r="H5" s="17"/>
      <c r="I5" s="21">
        <v>1000</v>
      </c>
      <c r="J5" s="21">
        <v>1000</v>
      </c>
    </row>
    <row r="6" spans="1:10" ht="12.75">
      <c r="A6" s="16" t="s">
        <v>24</v>
      </c>
      <c r="B6" s="17" t="s">
        <v>25</v>
      </c>
      <c r="C6" s="18">
        <v>3612</v>
      </c>
      <c r="D6" s="18">
        <v>6121</v>
      </c>
      <c r="E6" s="19"/>
      <c r="F6" s="20">
        <v>90</v>
      </c>
      <c r="G6" s="17" t="s">
        <v>27</v>
      </c>
      <c r="H6" s="21"/>
      <c r="I6" s="21">
        <v>6000</v>
      </c>
      <c r="J6" s="21">
        <v>6000</v>
      </c>
    </row>
    <row r="7" spans="1:10" ht="12.75">
      <c r="A7" s="16" t="s">
        <v>24</v>
      </c>
      <c r="B7" s="17" t="s">
        <v>25</v>
      </c>
      <c r="C7" s="18">
        <v>3612</v>
      </c>
      <c r="D7" s="18">
        <v>6121</v>
      </c>
      <c r="E7" s="19"/>
      <c r="F7" s="20">
        <v>105</v>
      </c>
      <c r="G7" s="17" t="s">
        <v>28</v>
      </c>
      <c r="H7" s="21"/>
      <c r="I7" s="21">
        <v>140340</v>
      </c>
      <c r="J7" s="21">
        <v>140340</v>
      </c>
    </row>
    <row r="8" spans="1:10" ht="12.75">
      <c r="A8" s="16" t="s">
        <v>24</v>
      </c>
      <c r="B8" s="17" t="s">
        <v>25</v>
      </c>
      <c r="C8" s="18">
        <v>3612</v>
      </c>
      <c r="D8" s="18">
        <v>6121</v>
      </c>
      <c r="E8" s="19"/>
      <c r="F8" s="20">
        <v>112</v>
      </c>
      <c r="G8" s="17" t="s">
        <v>29</v>
      </c>
      <c r="H8" s="21"/>
      <c r="I8" s="21">
        <v>20000</v>
      </c>
      <c r="J8" s="21">
        <v>20000</v>
      </c>
    </row>
    <row r="9" spans="1:10" ht="12.75">
      <c r="A9" s="16" t="s">
        <v>24</v>
      </c>
      <c r="B9" s="17" t="s">
        <v>25</v>
      </c>
      <c r="C9" s="18">
        <v>3612</v>
      </c>
      <c r="D9" s="18">
        <v>6121</v>
      </c>
      <c r="E9" s="19"/>
      <c r="F9" s="20">
        <v>164</v>
      </c>
      <c r="G9" s="17" t="s">
        <v>30</v>
      </c>
      <c r="H9" s="21"/>
      <c r="I9" s="21">
        <v>21900</v>
      </c>
      <c r="J9" s="21">
        <v>21900</v>
      </c>
    </row>
    <row r="10" spans="1:10" ht="12.75">
      <c r="A10" s="16" t="s">
        <v>24</v>
      </c>
      <c r="B10" s="17" t="s">
        <v>25</v>
      </c>
      <c r="C10" s="18">
        <v>3612</v>
      </c>
      <c r="D10" s="18">
        <v>6121</v>
      </c>
      <c r="E10" s="19"/>
      <c r="F10" s="20">
        <v>210</v>
      </c>
      <c r="G10" s="17" t="s">
        <v>31</v>
      </c>
      <c r="H10" s="21"/>
      <c r="I10" s="21">
        <v>1678</v>
      </c>
      <c r="J10" s="21">
        <v>1678</v>
      </c>
    </row>
    <row r="11" spans="1:10" ht="12.75">
      <c r="A11" s="16" t="s">
        <v>24</v>
      </c>
      <c r="B11" s="17" t="s">
        <v>25</v>
      </c>
      <c r="C11" s="18">
        <v>3612</v>
      </c>
      <c r="D11" s="18">
        <v>6121</v>
      </c>
      <c r="E11" s="19"/>
      <c r="F11" s="20">
        <v>239</v>
      </c>
      <c r="G11" s="17" t="s">
        <v>32</v>
      </c>
      <c r="H11" s="21"/>
      <c r="I11" s="21">
        <v>2567</v>
      </c>
      <c r="J11" s="21">
        <v>2567</v>
      </c>
    </row>
    <row r="12" spans="1:10" ht="12.75">
      <c r="A12" s="16" t="s">
        <v>24</v>
      </c>
      <c r="B12" s="17" t="s">
        <v>25</v>
      </c>
      <c r="C12" s="18">
        <v>3639</v>
      </c>
      <c r="D12" s="18">
        <v>6121</v>
      </c>
      <c r="E12" s="19"/>
      <c r="F12" s="20">
        <v>5407</v>
      </c>
      <c r="G12" s="17" t="s">
        <v>33</v>
      </c>
      <c r="H12" s="21"/>
      <c r="I12" s="21">
        <v>3400</v>
      </c>
      <c r="J12" s="21">
        <v>3400</v>
      </c>
    </row>
    <row r="13" spans="1:10" ht="12.75">
      <c r="A13" s="16" t="s">
        <v>24</v>
      </c>
      <c r="B13" s="17" t="s">
        <v>25</v>
      </c>
      <c r="C13" s="18">
        <v>3633</v>
      </c>
      <c r="D13" s="18">
        <v>6121</v>
      </c>
      <c r="E13" s="19"/>
      <c r="F13" s="20">
        <v>8264</v>
      </c>
      <c r="G13" s="17" t="s">
        <v>34</v>
      </c>
      <c r="H13" s="21"/>
      <c r="I13" s="21">
        <v>32500</v>
      </c>
      <c r="J13" s="21">
        <v>32500</v>
      </c>
    </row>
    <row r="14" spans="1:10" ht="12.75">
      <c r="A14" s="16" t="s">
        <v>24</v>
      </c>
      <c r="B14" s="17" t="s">
        <v>25</v>
      </c>
      <c r="C14" s="18">
        <v>3612</v>
      </c>
      <c r="D14" s="18">
        <v>6121</v>
      </c>
      <c r="E14" s="19"/>
      <c r="F14" s="20">
        <v>8268</v>
      </c>
      <c r="G14" s="17" t="s">
        <v>35</v>
      </c>
      <c r="H14" s="21"/>
      <c r="I14" s="21">
        <v>4000</v>
      </c>
      <c r="J14" s="21">
        <v>4000</v>
      </c>
    </row>
    <row r="15" spans="1:10" ht="12.75">
      <c r="A15" s="16" t="s">
        <v>24</v>
      </c>
      <c r="B15" s="17" t="s">
        <v>25</v>
      </c>
      <c r="C15" s="18">
        <v>3633</v>
      </c>
      <c r="D15" s="18">
        <v>6130</v>
      </c>
      <c r="E15" s="19"/>
      <c r="F15" s="20">
        <v>9276</v>
      </c>
      <c r="G15" s="17" t="s">
        <v>36</v>
      </c>
      <c r="H15" s="21"/>
      <c r="I15" s="21">
        <v>1000</v>
      </c>
      <c r="J15" s="21">
        <v>1000</v>
      </c>
    </row>
    <row r="16" spans="1:10" ht="12.75">
      <c r="A16" s="16" t="s">
        <v>24</v>
      </c>
      <c r="B16" s="17" t="s">
        <v>25</v>
      </c>
      <c r="C16" s="18">
        <v>3612</v>
      </c>
      <c r="D16" s="18">
        <v>6121</v>
      </c>
      <c r="E16" s="19"/>
      <c r="F16" s="20">
        <v>9812</v>
      </c>
      <c r="G16" s="17" t="s">
        <v>37</v>
      </c>
      <c r="H16" s="21"/>
      <c r="I16" s="21">
        <v>2531</v>
      </c>
      <c r="J16" s="21">
        <v>2531</v>
      </c>
    </row>
    <row r="17" spans="1:10" ht="12.75">
      <c r="A17" s="16" t="s">
        <v>24</v>
      </c>
      <c r="B17" s="17" t="s">
        <v>25</v>
      </c>
      <c r="C17" s="18">
        <v>2121</v>
      </c>
      <c r="D17" s="18">
        <v>5154</v>
      </c>
      <c r="E17" s="19"/>
      <c r="F17" s="20"/>
      <c r="G17" s="17" t="s">
        <v>38</v>
      </c>
      <c r="H17" s="21">
        <v>100</v>
      </c>
      <c r="I17" s="21"/>
      <c r="J17" s="21">
        <v>100</v>
      </c>
    </row>
    <row r="18" spans="1:10" ht="12.75">
      <c r="A18" s="16" t="s">
        <v>24</v>
      </c>
      <c r="B18" s="17" t="s">
        <v>25</v>
      </c>
      <c r="C18" s="18">
        <v>2121</v>
      </c>
      <c r="D18" s="18">
        <v>5171</v>
      </c>
      <c r="E18" s="19"/>
      <c r="F18" s="20"/>
      <c r="G18" s="17" t="s">
        <v>39</v>
      </c>
      <c r="H18" s="21">
        <v>71000</v>
      </c>
      <c r="I18" s="21"/>
      <c r="J18" s="21">
        <v>71000</v>
      </c>
    </row>
    <row r="19" spans="1:10" ht="13.5" thickBot="1">
      <c r="A19" s="16" t="s">
        <v>24</v>
      </c>
      <c r="B19" s="17" t="s">
        <v>25</v>
      </c>
      <c r="C19" s="18">
        <v>2121</v>
      </c>
      <c r="D19" s="18">
        <v>5166</v>
      </c>
      <c r="E19" s="19"/>
      <c r="F19" s="20"/>
      <c r="G19" s="17" t="s">
        <v>40</v>
      </c>
      <c r="H19" s="21">
        <v>28000</v>
      </c>
      <c r="I19" s="21"/>
      <c r="J19" s="21">
        <v>28000</v>
      </c>
    </row>
    <row r="20" spans="1:10" ht="16.5" thickBot="1">
      <c r="A20" s="22"/>
      <c r="B20" s="23" t="s">
        <v>41</v>
      </c>
      <c r="C20" s="24"/>
      <c r="D20" s="24"/>
      <c r="E20" s="24"/>
      <c r="F20" s="24"/>
      <c r="G20" s="24"/>
      <c r="H20" s="25">
        <v>99100</v>
      </c>
      <c r="I20" s="25">
        <f>SUM(I5:I19)</f>
        <v>236916</v>
      </c>
      <c r="J20" s="26">
        <f>SUM(J5:J19)</f>
        <v>336016</v>
      </c>
    </row>
  </sheetData>
  <mergeCells count="1">
    <mergeCell ref="A1:J1"/>
  </mergeCells>
  <printOptions/>
  <pageMargins left="0.58" right="0.52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B10">
      <selection activeCell="J28" sqref="J28"/>
    </sheetView>
  </sheetViews>
  <sheetFormatPr defaultColWidth="9.00390625" defaultRowHeight="12.75"/>
  <cols>
    <col min="1" max="1" width="8.875" style="0" customWidth="1"/>
    <col min="2" max="2" width="22.00390625" style="0" customWidth="1"/>
    <col min="5" max="5" width="9.125" style="106" customWidth="1"/>
    <col min="7" max="7" width="35.375" style="0" customWidth="1"/>
    <col min="8" max="8" width="13.125" style="0" customWidth="1"/>
    <col min="9" max="9" width="11.875" style="0" customWidth="1"/>
    <col min="10" max="10" width="11.625" style="0" customWidth="1"/>
  </cols>
  <sheetData>
    <row r="1" spans="1:10" ht="33.75" customHeight="1">
      <c r="A1" s="394" t="s">
        <v>42</v>
      </c>
      <c r="B1" s="394"/>
      <c r="C1" s="394"/>
      <c r="D1" s="394"/>
      <c r="E1" s="394"/>
      <c r="F1" s="394"/>
      <c r="G1" s="394"/>
      <c r="H1" s="394"/>
      <c r="I1" s="394"/>
      <c r="J1" s="394"/>
    </row>
    <row r="2" spans="1:10" ht="15" customHeight="1" thickBot="1">
      <c r="A2" s="3"/>
      <c r="B2" s="3"/>
      <c r="C2" s="3"/>
      <c r="D2" s="3"/>
      <c r="E2" s="27"/>
      <c r="F2" s="3"/>
      <c r="G2" s="3"/>
      <c r="H2" s="3"/>
      <c r="I2" s="3"/>
      <c r="J2" s="3"/>
    </row>
    <row r="3" spans="1:10" ht="13.5" thickBot="1">
      <c r="A3" s="28" t="s">
        <v>12</v>
      </c>
      <c r="B3" s="5" t="s">
        <v>13</v>
      </c>
      <c r="C3" s="6" t="s">
        <v>14</v>
      </c>
      <c r="D3" s="7" t="s">
        <v>15</v>
      </c>
      <c r="E3" s="29" t="s">
        <v>16</v>
      </c>
      <c r="F3" s="6" t="s">
        <v>17</v>
      </c>
      <c r="G3" s="6" t="s">
        <v>18</v>
      </c>
      <c r="H3" s="8"/>
      <c r="I3" s="9" t="s">
        <v>19</v>
      </c>
      <c r="J3" s="10"/>
    </row>
    <row r="4" spans="1:10" ht="13.5" thickBot="1">
      <c r="A4" s="30"/>
      <c r="B4" s="12" t="s">
        <v>20</v>
      </c>
      <c r="C4" s="13"/>
      <c r="D4" s="14"/>
      <c r="E4" s="31"/>
      <c r="F4" s="13"/>
      <c r="G4" s="13" t="s">
        <v>21</v>
      </c>
      <c r="H4" s="9" t="s">
        <v>22</v>
      </c>
      <c r="I4" s="9" t="s">
        <v>23</v>
      </c>
      <c r="J4" s="15" t="s">
        <v>10</v>
      </c>
    </row>
    <row r="5" spans="1:10" ht="12.75">
      <c r="A5" s="32" t="s">
        <v>24</v>
      </c>
      <c r="B5" s="17" t="s">
        <v>25</v>
      </c>
      <c r="C5" s="18">
        <v>3633</v>
      </c>
      <c r="D5" s="18">
        <v>6121</v>
      </c>
      <c r="E5" s="19"/>
      <c r="F5" s="20">
        <v>13</v>
      </c>
      <c r="G5" s="17" t="s">
        <v>43</v>
      </c>
      <c r="H5" s="33"/>
      <c r="I5" s="33">
        <v>5244</v>
      </c>
      <c r="J5" s="34">
        <f aca="true" t="shared" si="0" ref="J5:J18">SUM(H5+I5)</f>
        <v>5244</v>
      </c>
    </row>
    <row r="6" spans="1:10" ht="12.75">
      <c r="A6" s="32" t="s">
        <v>24</v>
      </c>
      <c r="B6" s="17" t="s">
        <v>25</v>
      </c>
      <c r="C6" s="18">
        <v>3633</v>
      </c>
      <c r="D6" s="18">
        <v>6121</v>
      </c>
      <c r="E6" s="19"/>
      <c r="F6" s="20">
        <v>117</v>
      </c>
      <c r="G6" s="17" t="s">
        <v>44</v>
      </c>
      <c r="H6" s="33"/>
      <c r="I6" s="33">
        <v>1531</v>
      </c>
      <c r="J6" s="34">
        <f t="shared" si="0"/>
        <v>1531</v>
      </c>
    </row>
    <row r="7" spans="1:10" ht="12.75">
      <c r="A7" s="32" t="s">
        <v>24</v>
      </c>
      <c r="B7" s="17" t="s">
        <v>25</v>
      </c>
      <c r="C7" s="18">
        <v>3633</v>
      </c>
      <c r="D7" s="18">
        <v>6121</v>
      </c>
      <c r="E7" s="19"/>
      <c r="F7" s="20">
        <v>218</v>
      </c>
      <c r="G7" s="17" t="s">
        <v>45</v>
      </c>
      <c r="H7" s="33"/>
      <c r="I7" s="33">
        <v>20100</v>
      </c>
      <c r="J7" s="34">
        <f>SUM(H7+I7)</f>
        <v>20100</v>
      </c>
    </row>
    <row r="8" spans="1:10" ht="12.75">
      <c r="A8" s="32" t="s">
        <v>24</v>
      </c>
      <c r="B8" s="17" t="s">
        <v>25</v>
      </c>
      <c r="C8" s="18">
        <v>3633</v>
      </c>
      <c r="D8" s="18">
        <v>6121</v>
      </c>
      <c r="E8" s="19"/>
      <c r="F8" s="20">
        <v>245</v>
      </c>
      <c r="G8" s="17" t="s">
        <v>46</v>
      </c>
      <c r="H8" s="33"/>
      <c r="I8" s="33">
        <v>16180</v>
      </c>
      <c r="J8" s="34">
        <f t="shared" si="0"/>
        <v>16180</v>
      </c>
    </row>
    <row r="9" spans="1:10" ht="12.75">
      <c r="A9" s="32" t="s">
        <v>24</v>
      </c>
      <c r="B9" s="17" t="s">
        <v>25</v>
      </c>
      <c r="C9" s="18">
        <v>3745</v>
      </c>
      <c r="D9" s="18">
        <v>6121</v>
      </c>
      <c r="E9" s="19" t="s">
        <v>47</v>
      </c>
      <c r="F9" s="20">
        <v>1008</v>
      </c>
      <c r="G9" s="17" t="s">
        <v>48</v>
      </c>
      <c r="H9" s="33"/>
      <c r="I9" s="33">
        <v>1876</v>
      </c>
      <c r="J9" s="34">
        <f t="shared" si="0"/>
        <v>1876</v>
      </c>
    </row>
    <row r="10" spans="1:10" ht="12.75">
      <c r="A10" s="32" t="s">
        <v>24</v>
      </c>
      <c r="B10" s="17" t="s">
        <v>25</v>
      </c>
      <c r="C10" s="18">
        <v>3633</v>
      </c>
      <c r="D10" s="18">
        <v>6121</v>
      </c>
      <c r="E10" s="19" t="s">
        <v>47</v>
      </c>
      <c r="F10" s="20">
        <v>1009</v>
      </c>
      <c r="G10" s="17" t="s">
        <v>49</v>
      </c>
      <c r="H10" s="33"/>
      <c r="I10" s="33">
        <v>17686.3</v>
      </c>
      <c r="J10" s="34">
        <f t="shared" si="0"/>
        <v>17686.3</v>
      </c>
    </row>
    <row r="11" spans="1:10" ht="12.75">
      <c r="A11" s="32" t="s">
        <v>24</v>
      </c>
      <c r="B11" s="17" t="s">
        <v>25</v>
      </c>
      <c r="C11" s="18">
        <v>2334</v>
      </c>
      <c r="D11" s="18">
        <v>6121</v>
      </c>
      <c r="E11" s="19"/>
      <c r="F11" s="20">
        <v>3117</v>
      </c>
      <c r="G11" s="17" t="s">
        <v>50</v>
      </c>
      <c r="H11" s="33"/>
      <c r="I11" s="33">
        <v>100</v>
      </c>
      <c r="J11" s="34">
        <f t="shared" si="0"/>
        <v>100</v>
      </c>
    </row>
    <row r="12" spans="1:10" ht="12.75">
      <c r="A12" s="32" t="s">
        <v>24</v>
      </c>
      <c r="B12" s="17" t="s">
        <v>25</v>
      </c>
      <c r="C12" s="18">
        <v>2334</v>
      </c>
      <c r="D12" s="18">
        <v>6130</v>
      </c>
      <c r="E12" s="19"/>
      <c r="F12" s="20">
        <v>3117</v>
      </c>
      <c r="G12" s="17" t="s">
        <v>50</v>
      </c>
      <c r="H12" s="33"/>
      <c r="I12" s="33">
        <v>1855</v>
      </c>
      <c r="J12" s="34">
        <f t="shared" si="0"/>
        <v>1855</v>
      </c>
    </row>
    <row r="13" spans="1:10" ht="12.75">
      <c r="A13" s="32" t="s">
        <v>24</v>
      </c>
      <c r="B13" s="17" t="s">
        <v>25</v>
      </c>
      <c r="C13" s="18">
        <v>2321</v>
      </c>
      <c r="D13" s="18">
        <v>6121</v>
      </c>
      <c r="E13" s="19"/>
      <c r="F13" s="20">
        <v>6963</v>
      </c>
      <c r="G13" s="17" t="s">
        <v>51</v>
      </c>
      <c r="H13" s="33"/>
      <c r="I13" s="33">
        <v>10500</v>
      </c>
      <c r="J13" s="34">
        <f t="shared" si="0"/>
        <v>10500</v>
      </c>
    </row>
    <row r="14" spans="1:10" ht="12.75">
      <c r="A14" s="32" t="s">
        <v>24</v>
      </c>
      <c r="B14" s="17" t="s">
        <v>25</v>
      </c>
      <c r="C14" s="18">
        <v>3745</v>
      </c>
      <c r="D14" s="18">
        <v>6121</v>
      </c>
      <c r="E14" s="19"/>
      <c r="F14" s="20">
        <v>7877</v>
      </c>
      <c r="G14" s="17" t="s">
        <v>52</v>
      </c>
      <c r="H14" s="33"/>
      <c r="I14" s="33">
        <v>1170</v>
      </c>
      <c r="J14" s="34">
        <f t="shared" si="0"/>
        <v>1170</v>
      </c>
    </row>
    <row r="15" spans="1:10" ht="12.75">
      <c r="A15" s="32" t="s">
        <v>24</v>
      </c>
      <c r="B15" s="17" t="s">
        <v>25</v>
      </c>
      <c r="C15" s="18">
        <v>3633</v>
      </c>
      <c r="D15" s="18">
        <v>6121</v>
      </c>
      <c r="E15" s="19"/>
      <c r="F15" s="20">
        <v>7981</v>
      </c>
      <c r="G15" s="17" t="s">
        <v>53</v>
      </c>
      <c r="H15" s="33"/>
      <c r="I15" s="33">
        <v>240</v>
      </c>
      <c r="J15" s="34">
        <f t="shared" si="0"/>
        <v>240</v>
      </c>
    </row>
    <row r="16" spans="1:10" ht="12.75">
      <c r="A16" s="32" t="s">
        <v>24</v>
      </c>
      <c r="B16" s="17" t="s">
        <v>25</v>
      </c>
      <c r="C16" s="18">
        <v>3633</v>
      </c>
      <c r="D16" s="18">
        <v>6121</v>
      </c>
      <c r="E16" s="19"/>
      <c r="F16" s="20">
        <v>8275</v>
      </c>
      <c r="G16" s="17" t="s">
        <v>54</v>
      </c>
      <c r="H16" s="33"/>
      <c r="I16" s="33">
        <v>22933</v>
      </c>
      <c r="J16" s="34">
        <f t="shared" si="0"/>
        <v>22933</v>
      </c>
    </row>
    <row r="17" spans="1:10" ht="12.75">
      <c r="A17" s="32" t="s">
        <v>24</v>
      </c>
      <c r="B17" s="17" t="s">
        <v>25</v>
      </c>
      <c r="C17" s="18">
        <v>3722</v>
      </c>
      <c r="D17" s="18">
        <v>6121</v>
      </c>
      <c r="E17" s="19"/>
      <c r="F17" s="20">
        <v>8521</v>
      </c>
      <c r="G17" s="17" t="s">
        <v>55</v>
      </c>
      <c r="H17" s="33"/>
      <c r="I17" s="33">
        <v>10268</v>
      </c>
      <c r="J17" s="34">
        <f t="shared" si="0"/>
        <v>10268</v>
      </c>
    </row>
    <row r="18" spans="1:10" ht="13.5" thickBot="1">
      <c r="A18" s="35" t="s">
        <v>24</v>
      </c>
      <c r="B18" s="36" t="s">
        <v>25</v>
      </c>
      <c r="C18" s="37">
        <v>3744</v>
      </c>
      <c r="D18" s="37">
        <v>5165</v>
      </c>
      <c r="E18" s="38"/>
      <c r="F18" s="39"/>
      <c r="G18" s="36" t="s">
        <v>56</v>
      </c>
      <c r="H18" s="40">
        <v>1400</v>
      </c>
      <c r="I18" s="40">
        <v>0</v>
      </c>
      <c r="J18" s="41">
        <f t="shared" si="0"/>
        <v>1400</v>
      </c>
    </row>
    <row r="19" spans="1:10" ht="12.75" customHeight="1" thickBot="1">
      <c r="A19" s="42"/>
      <c r="B19" s="43" t="s">
        <v>57</v>
      </c>
      <c r="C19" s="44"/>
      <c r="D19" s="44"/>
      <c r="E19" s="45"/>
      <c r="F19" s="46"/>
      <c r="G19" s="47"/>
      <c r="H19" s="48">
        <f>SUM(H5:H18)</f>
        <v>1400</v>
      </c>
      <c r="I19" s="48">
        <f>SUM(I5:I18)</f>
        <v>109683.3</v>
      </c>
      <c r="J19" s="49">
        <f>SUM(J5:J18)</f>
        <v>111083.3</v>
      </c>
    </row>
    <row r="20" spans="1:10" ht="12" customHeight="1">
      <c r="A20" s="50"/>
      <c r="B20" s="51"/>
      <c r="C20" s="52"/>
      <c r="D20" s="52"/>
      <c r="E20" s="53"/>
      <c r="F20" s="54"/>
      <c r="G20" s="51"/>
      <c r="H20" s="55"/>
      <c r="I20" s="55"/>
      <c r="J20" s="56"/>
    </row>
    <row r="21" spans="1:10" ht="12.75">
      <c r="A21" s="57">
        <v>23</v>
      </c>
      <c r="B21" s="58" t="s">
        <v>58</v>
      </c>
      <c r="C21" s="59" t="s">
        <v>59</v>
      </c>
      <c r="D21" s="59">
        <v>6121</v>
      </c>
      <c r="E21" s="60"/>
      <c r="F21" s="61">
        <v>7253</v>
      </c>
      <c r="G21" s="58" t="s">
        <v>60</v>
      </c>
      <c r="H21" s="62"/>
      <c r="I21" s="33">
        <v>8221</v>
      </c>
      <c r="J21" s="63">
        <v>8221</v>
      </c>
    </row>
    <row r="22" spans="1:10" ht="12.75">
      <c r="A22" s="57">
        <v>23</v>
      </c>
      <c r="B22" s="58" t="s">
        <v>58</v>
      </c>
      <c r="C22" s="59" t="s">
        <v>59</v>
      </c>
      <c r="D22" s="59">
        <v>6121</v>
      </c>
      <c r="E22" s="60"/>
      <c r="F22" s="61">
        <v>7254</v>
      </c>
      <c r="G22" s="58" t="s">
        <v>61</v>
      </c>
      <c r="H22" s="62"/>
      <c r="I22" s="33">
        <v>3865</v>
      </c>
      <c r="J22" s="33">
        <v>3865</v>
      </c>
    </row>
    <row r="23" spans="1:10" ht="12.75">
      <c r="A23" s="57">
        <v>23</v>
      </c>
      <c r="B23" s="58" t="s">
        <v>58</v>
      </c>
      <c r="C23" s="59" t="s">
        <v>59</v>
      </c>
      <c r="D23" s="59">
        <v>6121</v>
      </c>
      <c r="E23" s="60"/>
      <c r="F23" s="61">
        <v>7546</v>
      </c>
      <c r="G23" s="58" t="s">
        <v>62</v>
      </c>
      <c r="H23" s="62"/>
      <c r="I23" s="33">
        <v>26820</v>
      </c>
      <c r="J23" s="33">
        <v>26820</v>
      </c>
    </row>
    <row r="24" spans="1:10" ht="13.5" thickBot="1">
      <c r="A24" s="57">
        <v>23</v>
      </c>
      <c r="B24" s="58" t="s">
        <v>58</v>
      </c>
      <c r="C24" s="59" t="s">
        <v>59</v>
      </c>
      <c r="D24" s="59">
        <v>6121</v>
      </c>
      <c r="E24" s="60"/>
      <c r="F24" s="61">
        <v>7543</v>
      </c>
      <c r="G24" s="58" t="s">
        <v>63</v>
      </c>
      <c r="H24" s="62"/>
      <c r="I24" s="33">
        <v>10570</v>
      </c>
      <c r="J24" s="63">
        <v>10570</v>
      </c>
    </row>
    <row r="25" spans="1:10" ht="13.5" thickBot="1">
      <c r="A25" s="64"/>
      <c r="B25" s="65" t="s">
        <v>64</v>
      </c>
      <c r="C25" s="66"/>
      <c r="D25" s="66"/>
      <c r="E25" s="66"/>
      <c r="F25" s="66"/>
      <c r="G25" s="66"/>
      <c r="H25" s="67"/>
      <c r="I25" s="67">
        <f>SUM(I21:I24)</f>
        <v>49476</v>
      </c>
      <c r="J25" s="68">
        <f>SUM(J21:J24)</f>
        <v>49476</v>
      </c>
    </row>
    <row r="26" spans="1:10" ht="11.25" customHeight="1">
      <c r="A26" s="32"/>
      <c r="B26" s="17"/>
      <c r="C26" s="18"/>
      <c r="D26" s="18"/>
      <c r="E26" s="19"/>
      <c r="F26" s="20"/>
      <c r="G26" s="17"/>
      <c r="H26" s="69"/>
      <c r="I26" s="69"/>
      <c r="J26" s="70"/>
    </row>
    <row r="27" spans="1:10" ht="12.75">
      <c r="A27" s="57">
        <v>54</v>
      </c>
      <c r="B27" s="58" t="s">
        <v>65</v>
      </c>
      <c r="C27" s="59">
        <v>3745</v>
      </c>
      <c r="D27" s="59">
        <v>6121</v>
      </c>
      <c r="E27" s="59"/>
      <c r="F27" s="61">
        <v>4452</v>
      </c>
      <c r="G27" s="58" t="s">
        <v>66</v>
      </c>
      <c r="H27" s="62"/>
      <c r="I27" s="33">
        <v>7900</v>
      </c>
      <c r="J27" s="63">
        <v>7900</v>
      </c>
    </row>
    <row r="28" spans="1:10" ht="12.75">
      <c r="A28" s="57">
        <v>54</v>
      </c>
      <c r="B28" s="58" t="s">
        <v>65</v>
      </c>
      <c r="C28" s="59">
        <v>3745</v>
      </c>
      <c r="D28" s="59">
        <v>6121</v>
      </c>
      <c r="E28" s="71"/>
      <c r="F28" s="61">
        <v>4857</v>
      </c>
      <c r="G28" s="58" t="s">
        <v>67</v>
      </c>
      <c r="H28" s="62"/>
      <c r="I28" s="33">
        <v>18000</v>
      </c>
      <c r="J28" s="63">
        <v>18000</v>
      </c>
    </row>
    <row r="29" spans="1:10" ht="13.5" thickBot="1">
      <c r="A29" s="72">
        <v>54</v>
      </c>
      <c r="B29" s="73" t="s">
        <v>65</v>
      </c>
      <c r="C29" s="74">
        <v>3745</v>
      </c>
      <c r="D29" s="74">
        <v>6121</v>
      </c>
      <c r="E29" s="75"/>
      <c r="F29" s="76">
        <v>4859</v>
      </c>
      <c r="G29" s="73" t="s">
        <v>68</v>
      </c>
      <c r="H29" s="77"/>
      <c r="I29" s="40">
        <v>13000</v>
      </c>
      <c r="J29" s="78">
        <v>13000</v>
      </c>
    </row>
    <row r="30" spans="1:10" ht="13.5" thickBot="1">
      <c r="A30" s="79"/>
      <c r="B30" s="43" t="s">
        <v>69</v>
      </c>
      <c r="C30" s="80"/>
      <c r="D30" s="80"/>
      <c r="E30" s="81"/>
      <c r="F30" s="82"/>
      <c r="G30" s="83"/>
      <c r="H30" s="84"/>
      <c r="I30" s="48">
        <f>SUM(I27:I29)</f>
        <v>38900</v>
      </c>
      <c r="J30" s="68">
        <f>SUM(J27:J29)</f>
        <v>38900</v>
      </c>
    </row>
    <row r="31" spans="1:10" ht="12.75">
      <c r="A31" s="85"/>
      <c r="B31" s="86"/>
      <c r="C31" s="86"/>
      <c r="D31" s="86"/>
      <c r="E31" s="87"/>
      <c r="F31" s="86"/>
      <c r="G31" s="86"/>
      <c r="H31" s="86"/>
      <c r="I31" s="86"/>
      <c r="J31" s="88"/>
    </row>
    <row r="32" spans="1:10" ht="12.75">
      <c r="A32" s="57">
        <v>55</v>
      </c>
      <c r="B32" s="58" t="s">
        <v>70</v>
      </c>
      <c r="C32" s="59">
        <v>3722</v>
      </c>
      <c r="D32" s="59">
        <v>6121</v>
      </c>
      <c r="E32" s="71"/>
      <c r="F32" s="61">
        <v>4272</v>
      </c>
      <c r="G32" s="58" t="s">
        <v>71</v>
      </c>
      <c r="H32" s="58"/>
      <c r="I32" s="33">
        <v>3800</v>
      </c>
      <c r="J32" s="63">
        <v>3800</v>
      </c>
    </row>
    <row r="33" spans="1:10" ht="12.75">
      <c r="A33" s="57">
        <v>55</v>
      </c>
      <c r="B33" s="58" t="s">
        <v>70</v>
      </c>
      <c r="C33" s="59">
        <v>3725</v>
      </c>
      <c r="D33" s="59">
        <v>6121</v>
      </c>
      <c r="E33" s="71"/>
      <c r="F33" s="61">
        <v>7528</v>
      </c>
      <c r="G33" s="58" t="s">
        <v>72</v>
      </c>
      <c r="H33" s="58"/>
      <c r="I33" s="33">
        <v>5000</v>
      </c>
      <c r="J33" s="63">
        <v>5000</v>
      </c>
    </row>
    <row r="34" spans="1:10" ht="12.75">
      <c r="A34" s="57">
        <v>55</v>
      </c>
      <c r="B34" s="58" t="s">
        <v>70</v>
      </c>
      <c r="C34" s="59">
        <v>3719</v>
      </c>
      <c r="D34" s="59">
        <v>5169</v>
      </c>
      <c r="E34" s="89"/>
      <c r="F34" s="61"/>
      <c r="G34" s="58" t="s">
        <v>73</v>
      </c>
      <c r="H34" s="33">
        <v>2500</v>
      </c>
      <c r="I34" s="33"/>
      <c r="J34" s="63">
        <v>2500</v>
      </c>
    </row>
    <row r="35" spans="1:10" ht="12.75">
      <c r="A35" s="57">
        <v>55</v>
      </c>
      <c r="B35" s="58" t="s">
        <v>70</v>
      </c>
      <c r="C35" s="59">
        <v>3721</v>
      </c>
      <c r="D35" s="59">
        <v>5169</v>
      </c>
      <c r="E35" s="89"/>
      <c r="F35" s="61"/>
      <c r="G35" s="58" t="s">
        <v>74</v>
      </c>
      <c r="H35" s="33">
        <v>12000</v>
      </c>
      <c r="I35" s="33"/>
      <c r="J35" s="63">
        <v>12000</v>
      </c>
    </row>
    <row r="36" spans="1:10" ht="12.75">
      <c r="A36" s="57">
        <v>55</v>
      </c>
      <c r="B36" s="58" t="s">
        <v>70</v>
      </c>
      <c r="C36" s="59">
        <v>3724</v>
      </c>
      <c r="D36" s="59">
        <v>5169</v>
      </c>
      <c r="E36" s="89"/>
      <c r="F36" s="61"/>
      <c r="G36" s="58" t="s">
        <v>75</v>
      </c>
      <c r="H36" s="33">
        <v>7000</v>
      </c>
      <c r="I36" s="33"/>
      <c r="J36" s="63">
        <v>7000</v>
      </c>
    </row>
    <row r="37" spans="1:10" ht="12.75">
      <c r="A37" s="57">
        <v>55</v>
      </c>
      <c r="B37" s="58" t="s">
        <v>70</v>
      </c>
      <c r="C37" s="59">
        <v>3725</v>
      </c>
      <c r="D37" s="59">
        <v>5169</v>
      </c>
      <c r="E37" s="89"/>
      <c r="F37" s="61"/>
      <c r="G37" s="58" t="s">
        <v>76</v>
      </c>
      <c r="H37" s="33">
        <v>3000</v>
      </c>
      <c r="I37" s="33"/>
      <c r="J37" s="63">
        <v>3000</v>
      </c>
    </row>
    <row r="38" spans="1:10" ht="12.75">
      <c r="A38" s="57">
        <v>55</v>
      </c>
      <c r="B38" s="58" t="s">
        <v>70</v>
      </c>
      <c r="C38" s="59">
        <v>3727</v>
      </c>
      <c r="D38" s="59">
        <v>5169</v>
      </c>
      <c r="E38" s="19" t="s">
        <v>236</v>
      </c>
      <c r="F38" s="61"/>
      <c r="G38" s="58" t="s">
        <v>77</v>
      </c>
      <c r="H38" s="33">
        <v>56000</v>
      </c>
      <c r="I38" s="33"/>
      <c r="J38" s="63">
        <v>56000</v>
      </c>
    </row>
    <row r="39" spans="1:10" ht="12.75">
      <c r="A39" s="57">
        <v>55</v>
      </c>
      <c r="B39" s="58" t="s">
        <v>70</v>
      </c>
      <c r="C39" s="59">
        <v>3729</v>
      </c>
      <c r="D39" s="59">
        <v>5169</v>
      </c>
      <c r="E39" s="89"/>
      <c r="F39" s="61"/>
      <c r="G39" s="58" t="s">
        <v>78</v>
      </c>
      <c r="H39" s="33">
        <v>10000</v>
      </c>
      <c r="I39" s="33"/>
      <c r="J39" s="63">
        <v>10000</v>
      </c>
    </row>
    <row r="40" spans="1:10" ht="13.5" thickBot="1">
      <c r="A40" s="72">
        <v>55</v>
      </c>
      <c r="B40" s="73" t="s">
        <v>70</v>
      </c>
      <c r="C40" s="74">
        <v>3792</v>
      </c>
      <c r="D40" s="74">
        <v>5169</v>
      </c>
      <c r="E40" s="90"/>
      <c r="F40" s="76"/>
      <c r="G40" s="73" t="s">
        <v>79</v>
      </c>
      <c r="H40" s="40">
        <v>3000</v>
      </c>
      <c r="I40" s="40"/>
      <c r="J40" s="78">
        <v>3000</v>
      </c>
    </row>
    <row r="41" spans="1:10" ht="13.5" thickBot="1">
      <c r="A41" s="79"/>
      <c r="B41" s="43" t="s">
        <v>80</v>
      </c>
      <c r="C41" s="80"/>
      <c r="D41" s="80"/>
      <c r="E41" s="91"/>
      <c r="F41" s="82"/>
      <c r="G41" s="83"/>
      <c r="H41" s="48">
        <f>SUM(H32:H40)</f>
        <v>93500</v>
      </c>
      <c r="I41" s="48">
        <f>SUM(I32:I40)</f>
        <v>8800</v>
      </c>
      <c r="J41" s="68">
        <f>SUM(J32:J40)</f>
        <v>102300</v>
      </c>
    </row>
    <row r="42" spans="1:10" ht="12" customHeight="1" thickBot="1">
      <c r="A42" s="92"/>
      <c r="B42" s="93"/>
      <c r="C42" s="94"/>
      <c r="D42" s="94"/>
      <c r="E42" s="95"/>
      <c r="F42" s="96"/>
      <c r="G42" s="97"/>
      <c r="H42" s="98"/>
      <c r="I42" s="99"/>
      <c r="J42" s="100"/>
    </row>
    <row r="43" spans="1:10" ht="16.5" thickBot="1">
      <c r="A43" s="101"/>
      <c r="B43" s="23" t="s">
        <v>81</v>
      </c>
      <c r="C43" s="24"/>
      <c r="D43" s="24"/>
      <c r="E43" s="102"/>
      <c r="F43" s="24"/>
      <c r="G43" s="24"/>
      <c r="H43" s="103">
        <f>H41+H30+H19+H25</f>
        <v>94900</v>
      </c>
      <c r="I43" s="104">
        <f>I41+I30+I19+I25</f>
        <v>206859.3</v>
      </c>
      <c r="J43" s="105">
        <f>J41+J30+J19+J25</f>
        <v>301759.3</v>
      </c>
    </row>
    <row r="44" ht="12.75">
      <c r="H44" s="107"/>
    </row>
    <row r="45" ht="12.75">
      <c r="H45" s="107"/>
    </row>
    <row r="46" ht="12.75">
      <c r="H46" s="107"/>
    </row>
  </sheetData>
  <mergeCells count="1">
    <mergeCell ref="A1:J1"/>
  </mergeCells>
  <printOptions/>
  <pageMargins left="0.48" right="0.43" top="1.27" bottom="0.95" header="0.62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G12" sqref="G12"/>
    </sheetView>
  </sheetViews>
  <sheetFormatPr defaultColWidth="9.00390625" defaultRowHeight="12.75"/>
  <cols>
    <col min="2" max="2" width="17.375" style="0" customWidth="1"/>
    <col min="7" max="7" width="33.125" style="0" customWidth="1"/>
    <col min="8" max="8" width="11.625" style="0" customWidth="1"/>
    <col min="9" max="9" width="11.375" style="0" customWidth="1"/>
    <col min="10" max="10" width="11.125" style="0" customWidth="1"/>
  </cols>
  <sheetData>
    <row r="1" spans="1:10" ht="18">
      <c r="A1" s="394" t="s">
        <v>82</v>
      </c>
      <c r="B1" s="394"/>
      <c r="C1" s="394"/>
      <c r="D1" s="394"/>
      <c r="E1" s="394"/>
      <c r="F1" s="394"/>
      <c r="G1" s="394"/>
      <c r="H1" s="394"/>
      <c r="I1" s="394"/>
      <c r="J1" s="394"/>
    </row>
    <row r="2" spans="1:10" ht="13.5" thickBot="1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ht="13.5" thickBot="1">
      <c r="A3" s="4" t="s">
        <v>12</v>
      </c>
      <c r="B3" s="5" t="s">
        <v>13</v>
      </c>
      <c r="C3" s="6" t="s">
        <v>14</v>
      </c>
      <c r="D3" s="7" t="s">
        <v>15</v>
      </c>
      <c r="E3" s="6" t="s">
        <v>16</v>
      </c>
      <c r="F3" s="6" t="s">
        <v>17</v>
      </c>
      <c r="G3" s="6" t="s">
        <v>18</v>
      </c>
      <c r="H3" s="8"/>
      <c r="I3" s="9" t="s">
        <v>19</v>
      </c>
      <c r="J3" s="10"/>
    </row>
    <row r="4" spans="1:10" ht="13.5" thickBot="1">
      <c r="A4" s="11"/>
      <c r="B4" s="12" t="s">
        <v>20</v>
      </c>
      <c r="C4" s="13"/>
      <c r="D4" s="14"/>
      <c r="E4" s="13"/>
      <c r="F4" s="13"/>
      <c r="G4" s="13" t="s">
        <v>21</v>
      </c>
      <c r="H4" s="15" t="s">
        <v>22</v>
      </c>
      <c r="I4" s="9" t="s">
        <v>23</v>
      </c>
      <c r="J4" s="15" t="s">
        <v>10</v>
      </c>
    </row>
    <row r="5" spans="1:10" ht="12.75">
      <c r="A5" s="108" t="s">
        <v>24</v>
      </c>
      <c r="B5" s="109" t="s">
        <v>25</v>
      </c>
      <c r="C5" s="110">
        <v>2212</v>
      </c>
      <c r="D5" s="110">
        <v>6130</v>
      </c>
      <c r="E5" s="111"/>
      <c r="F5" s="112">
        <v>27</v>
      </c>
      <c r="G5" s="109" t="s">
        <v>83</v>
      </c>
      <c r="H5" s="113"/>
      <c r="I5" s="113">
        <v>3305</v>
      </c>
      <c r="J5" s="114">
        <v>3305</v>
      </c>
    </row>
    <row r="6" spans="1:10" ht="12.75">
      <c r="A6" s="32" t="s">
        <v>24</v>
      </c>
      <c r="B6" s="17" t="s">
        <v>25</v>
      </c>
      <c r="C6" s="18">
        <v>2212</v>
      </c>
      <c r="D6" s="18">
        <v>6121</v>
      </c>
      <c r="E6" s="19"/>
      <c r="F6" s="20">
        <v>51</v>
      </c>
      <c r="G6" s="17" t="s">
        <v>84</v>
      </c>
      <c r="H6" s="21"/>
      <c r="I6" s="21">
        <v>749</v>
      </c>
      <c r="J6" s="115">
        <v>749</v>
      </c>
    </row>
    <row r="7" spans="1:10" ht="12.75">
      <c r="A7" s="32" t="s">
        <v>24</v>
      </c>
      <c r="B7" s="17" t="s">
        <v>25</v>
      </c>
      <c r="C7" s="18">
        <v>2212</v>
      </c>
      <c r="D7" s="18">
        <v>6130</v>
      </c>
      <c r="E7" s="19"/>
      <c r="F7" s="20">
        <v>53</v>
      </c>
      <c r="G7" s="17" t="s">
        <v>85</v>
      </c>
      <c r="H7" s="21"/>
      <c r="I7" s="21">
        <v>44091</v>
      </c>
      <c r="J7" s="115">
        <v>44091</v>
      </c>
    </row>
    <row r="8" spans="1:10" ht="12.75">
      <c r="A8" s="32" t="s">
        <v>24</v>
      </c>
      <c r="B8" s="17" t="s">
        <v>25</v>
      </c>
      <c r="C8" s="18">
        <v>2212</v>
      </c>
      <c r="D8" s="18">
        <v>6121</v>
      </c>
      <c r="E8" s="19" t="s">
        <v>86</v>
      </c>
      <c r="F8" s="20">
        <v>65</v>
      </c>
      <c r="G8" s="17" t="s">
        <v>87</v>
      </c>
      <c r="H8" s="21"/>
      <c r="I8" s="21">
        <v>485795</v>
      </c>
      <c r="J8" s="115">
        <v>485795</v>
      </c>
    </row>
    <row r="9" spans="1:10" ht="12.75">
      <c r="A9" s="32"/>
      <c r="B9" s="17" t="s">
        <v>25</v>
      </c>
      <c r="C9" s="18">
        <v>2212</v>
      </c>
      <c r="D9" s="18">
        <v>6130</v>
      </c>
      <c r="E9" s="19" t="s">
        <v>86</v>
      </c>
      <c r="F9" s="20">
        <v>79</v>
      </c>
      <c r="G9" s="17" t="s">
        <v>259</v>
      </c>
      <c r="H9" s="21"/>
      <c r="I9" s="21">
        <v>20000</v>
      </c>
      <c r="J9" s="115">
        <v>20000</v>
      </c>
    </row>
    <row r="10" spans="1:10" ht="12.75">
      <c r="A10" s="32" t="s">
        <v>24</v>
      </c>
      <c r="B10" s="17" t="s">
        <v>25</v>
      </c>
      <c r="C10" s="18">
        <v>2212</v>
      </c>
      <c r="D10" s="18">
        <v>6121</v>
      </c>
      <c r="E10" s="19"/>
      <c r="F10" s="20">
        <v>80</v>
      </c>
      <c r="G10" s="17" t="s">
        <v>88</v>
      </c>
      <c r="H10" s="21"/>
      <c r="I10" s="21">
        <v>7000</v>
      </c>
      <c r="J10" s="115">
        <v>7000</v>
      </c>
    </row>
    <row r="11" spans="1:10" ht="12.75">
      <c r="A11" s="32" t="s">
        <v>24</v>
      </c>
      <c r="B11" s="17" t="s">
        <v>25</v>
      </c>
      <c r="C11" s="18">
        <v>2212</v>
      </c>
      <c r="D11" s="18">
        <v>6121</v>
      </c>
      <c r="E11" s="19"/>
      <c r="F11" s="20">
        <v>211</v>
      </c>
      <c r="G11" s="17" t="s">
        <v>89</v>
      </c>
      <c r="H11" s="21"/>
      <c r="I11" s="21">
        <v>2100</v>
      </c>
      <c r="J11" s="115">
        <v>2100</v>
      </c>
    </row>
    <row r="12" spans="1:10" ht="12.75">
      <c r="A12" s="32" t="s">
        <v>24</v>
      </c>
      <c r="B12" s="17" t="s">
        <v>25</v>
      </c>
      <c r="C12" s="18">
        <v>2212</v>
      </c>
      <c r="D12" s="18">
        <v>6130</v>
      </c>
      <c r="E12" s="19"/>
      <c r="F12" s="20">
        <v>4663</v>
      </c>
      <c r="G12" s="17" t="s">
        <v>90</v>
      </c>
      <c r="H12" s="21"/>
      <c r="I12" s="21">
        <v>126424</v>
      </c>
      <c r="J12" s="115">
        <v>126424</v>
      </c>
    </row>
    <row r="13" spans="1:10" ht="12.75">
      <c r="A13" s="32" t="s">
        <v>24</v>
      </c>
      <c r="B13" s="17" t="s">
        <v>25</v>
      </c>
      <c r="C13" s="18">
        <v>2212</v>
      </c>
      <c r="D13" s="18">
        <v>6121</v>
      </c>
      <c r="E13" s="19"/>
      <c r="F13" s="20">
        <v>8312</v>
      </c>
      <c r="G13" s="17" t="s">
        <v>91</v>
      </c>
      <c r="H13" s="21"/>
      <c r="I13" s="21">
        <v>9519</v>
      </c>
      <c r="J13" s="115">
        <v>9519</v>
      </c>
    </row>
    <row r="14" spans="1:10" ht="12.75">
      <c r="A14" s="32" t="s">
        <v>24</v>
      </c>
      <c r="B14" s="17" t="s">
        <v>25</v>
      </c>
      <c r="C14" s="18">
        <v>2212</v>
      </c>
      <c r="D14" s="18">
        <v>6121</v>
      </c>
      <c r="E14" s="19"/>
      <c r="F14" s="20">
        <v>9514</v>
      </c>
      <c r="G14" s="17" t="s">
        <v>92</v>
      </c>
      <c r="H14" s="21"/>
      <c r="I14" s="21">
        <v>8733</v>
      </c>
      <c r="J14" s="115">
        <v>8733</v>
      </c>
    </row>
    <row r="15" spans="1:10" ht="12.75">
      <c r="A15" s="32" t="s">
        <v>24</v>
      </c>
      <c r="B15" s="17" t="s">
        <v>25</v>
      </c>
      <c r="C15" s="18">
        <v>2212</v>
      </c>
      <c r="D15" s="18">
        <v>6130</v>
      </c>
      <c r="E15" s="19"/>
      <c r="F15" s="20">
        <v>9514</v>
      </c>
      <c r="G15" s="17" t="s">
        <v>92</v>
      </c>
      <c r="H15" s="21"/>
      <c r="I15" s="21">
        <v>50750</v>
      </c>
      <c r="J15" s="115">
        <v>50750</v>
      </c>
    </row>
    <row r="16" spans="1:10" ht="12.75">
      <c r="A16" s="32" t="s">
        <v>24</v>
      </c>
      <c r="B16" s="17" t="s">
        <v>25</v>
      </c>
      <c r="C16" s="18">
        <v>2212</v>
      </c>
      <c r="D16" s="18">
        <v>6121</v>
      </c>
      <c r="E16" s="19"/>
      <c r="F16" s="20">
        <v>9524</v>
      </c>
      <c r="G16" s="17" t="s">
        <v>93</v>
      </c>
      <c r="H16" s="21"/>
      <c r="I16" s="21">
        <v>65850</v>
      </c>
      <c r="J16" s="115">
        <v>65850</v>
      </c>
    </row>
    <row r="17" spans="1:10" ht="12.75">
      <c r="A17" s="32" t="s">
        <v>24</v>
      </c>
      <c r="B17" s="17" t="s">
        <v>25</v>
      </c>
      <c r="C17" s="18">
        <v>2212</v>
      </c>
      <c r="D17" s="18">
        <v>6121</v>
      </c>
      <c r="E17" s="19"/>
      <c r="F17" s="20">
        <v>9567</v>
      </c>
      <c r="G17" s="17" t="s">
        <v>94</v>
      </c>
      <c r="H17" s="21"/>
      <c r="I17" s="21">
        <v>23015</v>
      </c>
      <c r="J17" s="115">
        <v>23015</v>
      </c>
    </row>
    <row r="18" spans="1:10" ht="12.75">
      <c r="A18" s="32" t="s">
        <v>24</v>
      </c>
      <c r="B18" s="17" t="s">
        <v>25</v>
      </c>
      <c r="C18" s="18">
        <v>2212</v>
      </c>
      <c r="D18" s="18">
        <v>5154</v>
      </c>
      <c r="E18" s="19"/>
      <c r="F18" s="20"/>
      <c r="G18" s="17" t="s">
        <v>38</v>
      </c>
      <c r="H18" s="21">
        <v>700</v>
      </c>
      <c r="I18" s="21"/>
      <c r="J18" s="115">
        <v>700</v>
      </c>
    </row>
    <row r="19" spans="1:10" ht="12.75">
      <c r="A19" s="32" t="s">
        <v>24</v>
      </c>
      <c r="B19" s="17" t="s">
        <v>25</v>
      </c>
      <c r="C19" s="18">
        <v>2212</v>
      </c>
      <c r="D19" s="18">
        <v>5165</v>
      </c>
      <c r="E19" s="19"/>
      <c r="F19" s="20"/>
      <c r="G19" s="17" t="s">
        <v>56</v>
      </c>
      <c r="H19" s="21">
        <v>3000</v>
      </c>
      <c r="I19" s="21"/>
      <c r="J19" s="115">
        <v>3000</v>
      </c>
    </row>
    <row r="20" spans="1:10" ht="12.75">
      <c r="A20" s="32" t="s">
        <v>24</v>
      </c>
      <c r="B20" s="17" t="s">
        <v>25</v>
      </c>
      <c r="C20" s="18">
        <v>2212</v>
      </c>
      <c r="D20" s="18">
        <v>5169</v>
      </c>
      <c r="E20" s="19"/>
      <c r="F20" s="20"/>
      <c r="G20" s="17" t="s">
        <v>95</v>
      </c>
      <c r="H20" s="21">
        <v>2000</v>
      </c>
      <c r="I20" s="21"/>
      <c r="J20" s="115">
        <v>2000</v>
      </c>
    </row>
    <row r="21" spans="1:10" ht="13.5" thickBot="1">
      <c r="A21" s="35" t="s">
        <v>24</v>
      </c>
      <c r="B21" s="36" t="s">
        <v>25</v>
      </c>
      <c r="C21" s="37">
        <v>2212</v>
      </c>
      <c r="D21" s="37">
        <v>5171</v>
      </c>
      <c r="E21" s="38"/>
      <c r="F21" s="39"/>
      <c r="G21" s="36" t="s">
        <v>96</v>
      </c>
      <c r="H21" s="116">
        <v>3000</v>
      </c>
      <c r="I21" s="116"/>
      <c r="J21" s="117">
        <v>3000</v>
      </c>
    </row>
    <row r="22" spans="1:10" ht="13.5" thickBot="1">
      <c r="A22" s="118"/>
      <c r="B22" s="65" t="s">
        <v>97</v>
      </c>
      <c r="C22" s="66"/>
      <c r="D22" s="66"/>
      <c r="E22" s="66"/>
      <c r="F22" s="66"/>
      <c r="G22" s="66"/>
      <c r="H22" s="119">
        <f>SUM(H5:H21)</f>
        <v>8700</v>
      </c>
      <c r="I22" s="119">
        <f>SUM(I5:I21)</f>
        <v>847331</v>
      </c>
      <c r="J22" s="120">
        <f>SUM(J5:J21)</f>
        <v>856031</v>
      </c>
    </row>
    <row r="23" spans="1:10" ht="12.75">
      <c r="A23" s="325"/>
      <c r="B23" s="145"/>
      <c r="C23" s="145"/>
      <c r="D23" s="145"/>
      <c r="E23" s="145"/>
      <c r="F23" s="145"/>
      <c r="G23" s="145"/>
      <c r="H23" s="145"/>
      <c r="I23" s="145"/>
      <c r="J23" s="269"/>
    </row>
    <row r="24" spans="1:10" ht="12.75">
      <c r="A24" s="121" t="s">
        <v>98</v>
      </c>
      <c r="B24" s="58" t="s">
        <v>99</v>
      </c>
      <c r="C24" s="59">
        <v>2212</v>
      </c>
      <c r="D24" s="59">
        <v>6121</v>
      </c>
      <c r="E24" s="122"/>
      <c r="F24" s="61">
        <v>6834</v>
      </c>
      <c r="G24" s="58" t="s">
        <v>100</v>
      </c>
      <c r="H24" s="62"/>
      <c r="I24" s="33">
        <v>15895</v>
      </c>
      <c r="J24" s="63">
        <v>15895</v>
      </c>
    </row>
    <row r="25" spans="1:10" ht="12.75">
      <c r="A25" s="121" t="s">
        <v>98</v>
      </c>
      <c r="B25" s="58" t="s">
        <v>99</v>
      </c>
      <c r="C25" s="59">
        <v>2299</v>
      </c>
      <c r="D25" s="59">
        <v>6121</v>
      </c>
      <c r="E25" s="122"/>
      <c r="F25" s="61">
        <v>4346</v>
      </c>
      <c r="G25" s="58" t="s">
        <v>101</v>
      </c>
      <c r="H25" s="62"/>
      <c r="I25" s="33">
        <v>8800</v>
      </c>
      <c r="J25" s="63">
        <v>8800</v>
      </c>
    </row>
    <row r="26" spans="1:10" ht="12.75">
      <c r="A26" s="121" t="s">
        <v>98</v>
      </c>
      <c r="B26" s="58" t="s">
        <v>102</v>
      </c>
      <c r="C26" s="59">
        <v>2221</v>
      </c>
      <c r="D26" s="59">
        <v>6121</v>
      </c>
      <c r="E26" s="122" t="s">
        <v>86</v>
      </c>
      <c r="F26" s="61">
        <v>3332</v>
      </c>
      <c r="G26" s="58" t="s">
        <v>103</v>
      </c>
      <c r="H26" s="62"/>
      <c r="I26" s="33">
        <v>6845</v>
      </c>
      <c r="J26" s="34">
        <v>6845</v>
      </c>
    </row>
    <row r="27" spans="1:10" ht="12.75">
      <c r="A27" s="121" t="s">
        <v>98</v>
      </c>
      <c r="B27" s="58" t="s">
        <v>104</v>
      </c>
      <c r="C27" s="59">
        <v>2299</v>
      </c>
      <c r="D27" s="59">
        <v>5166</v>
      </c>
      <c r="E27" s="123"/>
      <c r="F27" s="61"/>
      <c r="G27" s="58" t="s">
        <v>105</v>
      </c>
      <c r="H27" s="319">
        <v>29742.4</v>
      </c>
      <c r="I27" s="33"/>
      <c r="J27" s="34">
        <v>29742.4</v>
      </c>
    </row>
    <row r="28" spans="1:10" ht="12.75">
      <c r="A28" s="324" t="s">
        <v>98</v>
      </c>
      <c r="B28" s="315" t="s">
        <v>104</v>
      </c>
      <c r="C28" s="316">
        <v>2299</v>
      </c>
      <c r="D28" s="316">
        <v>5169</v>
      </c>
      <c r="E28" s="317" t="s">
        <v>106</v>
      </c>
      <c r="F28" s="318"/>
      <c r="G28" s="315" t="s">
        <v>107</v>
      </c>
      <c r="H28" s="319">
        <v>390</v>
      </c>
      <c r="I28" s="319"/>
      <c r="J28" s="326">
        <v>390</v>
      </c>
    </row>
    <row r="29" spans="1:10" ht="12.75">
      <c r="A29" s="121" t="s">
        <v>98</v>
      </c>
      <c r="B29" s="58" t="s">
        <v>102</v>
      </c>
      <c r="C29" s="59">
        <v>2221</v>
      </c>
      <c r="D29" s="59">
        <v>6121</v>
      </c>
      <c r="E29" s="122" t="s">
        <v>47</v>
      </c>
      <c r="F29" s="61">
        <v>1001</v>
      </c>
      <c r="G29" s="58" t="s">
        <v>108</v>
      </c>
      <c r="H29" s="319"/>
      <c r="I29" s="33">
        <v>2463</v>
      </c>
      <c r="J29" s="34">
        <v>2463</v>
      </c>
    </row>
    <row r="30" spans="1:10" ht="12.75">
      <c r="A30" s="121" t="s">
        <v>98</v>
      </c>
      <c r="B30" s="58" t="s">
        <v>109</v>
      </c>
      <c r="C30" s="59">
        <v>2299</v>
      </c>
      <c r="D30" s="59">
        <v>5651</v>
      </c>
      <c r="E30" s="122" t="s">
        <v>110</v>
      </c>
      <c r="F30" s="61">
        <v>1002</v>
      </c>
      <c r="G30" s="58" t="s">
        <v>111</v>
      </c>
      <c r="H30" s="319">
        <v>324</v>
      </c>
      <c r="I30" s="33"/>
      <c r="J30" s="34">
        <v>324</v>
      </c>
    </row>
    <row r="31" spans="1:11" ht="13.5" thickBot="1">
      <c r="A31" s="121" t="s">
        <v>98</v>
      </c>
      <c r="B31" s="58" t="s">
        <v>109</v>
      </c>
      <c r="C31" s="59">
        <v>2299</v>
      </c>
      <c r="D31" s="59">
        <v>6451</v>
      </c>
      <c r="E31" s="122" t="s">
        <v>110</v>
      </c>
      <c r="F31" s="61">
        <v>1002</v>
      </c>
      <c r="G31" s="58" t="s">
        <v>111</v>
      </c>
      <c r="H31" s="319"/>
      <c r="I31" s="33">
        <v>210</v>
      </c>
      <c r="J31" s="34">
        <v>210</v>
      </c>
      <c r="K31" s="298"/>
    </row>
    <row r="32" spans="1:11" s="127" customFormat="1" ht="12.75" thickBot="1">
      <c r="A32" s="125"/>
      <c r="B32" s="126" t="s">
        <v>112</v>
      </c>
      <c r="C32" s="126"/>
      <c r="D32" s="126"/>
      <c r="E32" s="126"/>
      <c r="F32" s="126"/>
      <c r="G32" s="126"/>
      <c r="H32" s="323">
        <f>SUM(H23:H31)</f>
        <v>30456.4</v>
      </c>
      <c r="I32" s="323">
        <f>SUM(I23:I31)</f>
        <v>34213</v>
      </c>
      <c r="J32" s="323">
        <f>SUM(J23:J31)</f>
        <v>64669.4</v>
      </c>
      <c r="K32" s="320"/>
    </row>
    <row r="33" spans="1:10" ht="13.5" thickBot="1">
      <c r="A33" s="128"/>
      <c r="B33" s="129"/>
      <c r="C33" s="129"/>
      <c r="D33" s="129"/>
      <c r="E33" s="129"/>
      <c r="F33" s="129"/>
      <c r="G33" s="129"/>
      <c r="H33" s="130"/>
      <c r="I33" s="129"/>
      <c r="J33" s="130"/>
    </row>
    <row r="34" spans="1:10" s="133" customFormat="1" ht="15.75" customHeight="1" thickBot="1">
      <c r="A34" s="131"/>
      <c r="B34" s="23" t="s">
        <v>266</v>
      </c>
      <c r="C34" s="132"/>
      <c r="D34" s="132"/>
      <c r="E34" s="132"/>
      <c r="F34" s="132"/>
      <c r="G34" s="132"/>
      <c r="H34" s="104">
        <f>H32+H22</f>
        <v>39156.4</v>
      </c>
      <c r="I34" s="104">
        <f>I32+I22</f>
        <v>881544</v>
      </c>
      <c r="J34" s="241">
        <f>J32+J22</f>
        <v>920700.4</v>
      </c>
    </row>
    <row r="35" ht="13.5" thickBot="1"/>
    <row r="36" spans="1:10" ht="16.5" thickBot="1">
      <c r="A36" s="363"/>
      <c r="B36" s="364"/>
      <c r="C36" s="364"/>
      <c r="D36" s="364"/>
      <c r="E36" s="364"/>
      <c r="F36" s="364"/>
      <c r="G36" s="293"/>
      <c r="H36" s="395" t="s">
        <v>265</v>
      </c>
      <c r="I36" s="396"/>
      <c r="J36" s="397"/>
    </row>
    <row r="37" spans="1:10" ht="16.5" thickBot="1">
      <c r="A37" s="367"/>
      <c r="B37" s="368"/>
      <c r="C37" s="368"/>
      <c r="D37" s="368"/>
      <c r="E37" s="368"/>
      <c r="F37" s="368"/>
      <c r="G37" s="369"/>
      <c r="H37" s="370" t="s">
        <v>268</v>
      </c>
      <c r="I37" s="365" t="s">
        <v>269</v>
      </c>
      <c r="J37" s="370" t="s">
        <v>10</v>
      </c>
    </row>
    <row r="38" spans="1:10" ht="13.5" thickBot="1">
      <c r="A38" s="358" t="s">
        <v>98</v>
      </c>
      <c r="B38" s="359" t="s">
        <v>109</v>
      </c>
      <c r="C38" s="360"/>
      <c r="D38" s="360">
        <v>8115</v>
      </c>
      <c r="E38" s="361" t="s">
        <v>110</v>
      </c>
      <c r="F38" s="362">
        <v>1002</v>
      </c>
      <c r="G38" s="366" t="s">
        <v>235</v>
      </c>
      <c r="H38" s="371">
        <v>128</v>
      </c>
      <c r="I38" s="372">
        <v>210</v>
      </c>
      <c r="J38" s="373">
        <v>338</v>
      </c>
    </row>
    <row r="39" spans="8:10" ht="13.5" thickBot="1">
      <c r="H39" s="361"/>
      <c r="I39" s="362"/>
      <c r="J39" s="366"/>
    </row>
    <row r="40" spans="1:10" s="133" customFormat="1" ht="15.75" customHeight="1" thickBot="1">
      <c r="A40" s="131"/>
      <c r="B40" s="23" t="s">
        <v>113</v>
      </c>
      <c r="C40" s="132"/>
      <c r="D40" s="132"/>
      <c r="E40" s="132"/>
      <c r="F40" s="132"/>
      <c r="G40" s="132"/>
      <c r="H40" s="104">
        <f>SUM(H34+H38)</f>
        <v>39284.4</v>
      </c>
      <c r="I40" s="104">
        <f>SUM(I34+I38)</f>
        <v>881754</v>
      </c>
      <c r="J40" s="241">
        <f>SUM(J34+J38)</f>
        <v>921038.4</v>
      </c>
    </row>
    <row r="41" ht="12.75">
      <c r="H41" s="242"/>
    </row>
  </sheetData>
  <mergeCells count="2">
    <mergeCell ref="A1:J1"/>
    <mergeCell ref="H36:J3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C1">
      <selection activeCell="H3" sqref="H3:J3"/>
    </sheetView>
  </sheetViews>
  <sheetFormatPr defaultColWidth="9.00390625" defaultRowHeight="12.75"/>
  <cols>
    <col min="1" max="1" width="7.625" style="180" customWidth="1"/>
    <col min="2" max="2" width="21.75390625" style="0" customWidth="1"/>
    <col min="3" max="6" width="8.625" style="0" customWidth="1"/>
    <col min="7" max="7" width="36.625" style="0" customWidth="1"/>
    <col min="8" max="8" width="12.125" style="0" customWidth="1"/>
    <col min="9" max="9" width="13.00390625" style="0" customWidth="1"/>
    <col min="10" max="10" width="13.375" style="0" customWidth="1"/>
  </cols>
  <sheetData>
    <row r="1" spans="1:10" ht="41.25" customHeight="1">
      <c r="A1" s="394" t="s">
        <v>114</v>
      </c>
      <c r="B1" s="394"/>
      <c r="C1" s="394"/>
      <c r="D1" s="394"/>
      <c r="E1" s="394"/>
      <c r="F1" s="394"/>
      <c r="G1" s="394"/>
      <c r="H1" s="394"/>
      <c r="I1" s="394"/>
      <c r="J1" s="394"/>
    </row>
    <row r="2" spans="1:10" ht="21.75" customHeight="1" thickBot="1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ht="13.5" thickBot="1">
      <c r="A3" s="4" t="s">
        <v>12</v>
      </c>
      <c r="B3" s="5" t="s">
        <v>13</v>
      </c>
      <c r="C3" s="6" t="s">
        <v>14</v>
      </c>
      <c r="D3" s="7" t="s">
        <v>15</v>
      </c>
      <c r="E3" s="6" t="s">
        <v>16</v>
      </c>
      <c r="F3" s="6" t="s">
        <v>17</v>
      </c>
      <c r="G3" s="5" t="s">
        <v>18</v>
      </c>
      <c r="H3" s="8"/>
      <c r="I3" s="9" t="s">
        <v>19</v>
      </c>
      <c r="J3" s="10"/>
    </row>
    <row r="4" spans="1:10" ht="13.5" thickBot="1">
      <c r="A4" s="11"/>
      <c r="B4" s="12" t="s">
        <v>20</v>
      </c>
      <c r="C4" s="13"/>
      <c r="D4" s="14"/>
      <c r="E4" s="13"/>
      <c r="F4" s="13"/>
      <c r="G4" s="12" t="s">
        <v>21</v>
      </c>
      <c r="H4" s="15" t="s">
        <v>22</v>
      </c>
      <c r="I4" s="9" t="s">
        <v>23</v>
      </c>
      <c r="J4" s="15" t="s">
        <v>10</v>
      </c>
    </row>
    <row r="5" spans="1:10" ht="12.75">
      <c r="A5" s="134"/>
      <c r="B5" s="135"/>
      <c r="C5" s="135"/>
      <c r="D5" s="135"/>
      <c r="E5" s="135"/>
      <c r="F5" s="135"/>
      <c r="G5" s="136"/>
      <c r="H5" s="137"/>
      <c r="I5" s="135"/>
      <c r="J5" s="138"/>
    </row>
    <row r="6" spans="1:10" ht="12.75">
      <c r="A6" s="32" t="s">
        <v>24</v>
      </c>
      <c r="B6" s="139" t="s">
        <v>25</v>
      </c>
      <c r="C6" s="18">
        <v>3113</v>
      </c>
      <c r="D6" s="18">
        <v>6121</v>
      </c>
      <c r="E6" s="19"/>
      <c r="F6" s="20">
        <v>7057</v>
      </c>
      <c r="G6" s="140" t="s">
        <v>116</v>
      </c>
      <c r="H6" s="141"/>
      <c r="I6" s="142">
        <v>34667</v>
      </c>
      <c r="J6" s="143">
        <f>SUM(H6+I6)</f>
        <v>34667</v>
      </c>
    </row>
    <row r="7" spans="1:10" ht="12.75">
      <c r="A7" s="32" t="s">
        <v>24</v>
      </c>
      <c r="B7" s="139" t="s">
        <v>25</v>
      </c>
      <c r="C7" s="18">
        <v>3122</v>
      </c>
      <c r="D7" s="18">
        <v>6121</v>
      </c>
      <c r="E7" s="19" t="s">
        <v>117</v>
      </c>
      <c r="F7" s="20">
        <v>7258</v>
      </c>
      <c r="G7" s="140" t="s">
        <v>118</v>
      </c>
      <c r="H7" s="141"/>
      <c r="I7" s="142">
        <v>18660</v>
      </c>
      <c r="J7" s="143">
        <f>SUM(H7+I7)</f>
        <v>18660</v>
      </c>
    </row>
    <row r="8" spans="1:10" ht="13.5" thickBot="1">
      <c r="A8" s="32" t="s">
        <v>24</v>
      </c>
      <c r="B8" s="139" t="s">
        <v>25</v>
      </c>
      <c r="C8" s="18">
        <v>3113</v>
      </c>
      <c r="D8" s="18">
        <v>6121</v>
      </c>
      <c r="E8" s="19"/>
      <c r="F8" s="20">
        <v>8389</v>
      </c>
      <c r="G8" s="140" t="s">
        <v>119</v>
      </c>
      <c r="H8" s="141"/>
      <c r="I8" s="142">
        <v>1000</v>
      </c>
      <c r="J8" s="143">
        <f>SUM(H8:I8)</f>
        <v>1000</v>
      </c>
    </row>
    <row r="9" spans="1:10" ht="13.5" thickBot="1">
      <c r="A9" s="22"/>
      <c r="B9" s="65" t="s">
        <v>120</v>
      </c>
      <c r="C9" s="66"/>
      <c r="D9" s="66"/>
      <c r="E9" s="24"/>
      <c r="F9" s="24"/>
      <c r="G9" s="24"/>
      <c r="H9" s="144"/>
      <c r="I9" s="119">
        <f>SUM(I6:I8)</f>
        <v>54327</v>
      </c>
      <c r="J9" s="120">
        <f>SUM(J6:J8)</f>
        <v>54327</v>
      </c>
    </row>
    <row r="10" spans="1:10" ht="12.75">
      <c r="A10" s="128"/>
      <c r="B10" s="145"/>
      <c r="C10" s="145"/>
      <c r="D10" s="145"/>
      <c r="E10" s="145"/>
      <c r="F10" s="145"/>
      <c r="G10" s="129"/>
      <c r="H10" s="146"/>
      <c r="I10" s="145"/>
      <c r="J10" s="147"/>
    </row>
    <row r="11" spans="1:10" ht="12.75">
      <c r="A11" s="57">
        <v>64</v>
      </c>
      <c r="B11" s="148" t="s">
        <v>121</v>
      </c>
      <c r="C11" s="59">
        <v>3231</v>
      </c>
      <c r="D11" s="59">
        <v>6351</v>
      </c>
      <c r="E11" s="122" t="s">
        <v>115</v>
      </c>
      <c r="F11" s="61">
        <v>8189</v>
      </c>
      <c r="G11" s="149" t="s">
        <v>122</v>
      </c>
      <c r="H11" s="150"/>
      <c r="I11" s="33">
        <v>3100</v>
      </c>
      <c r="J11" s="63">
        <v>3100</v>
      </c>
    </row>
    <row r="12" spans="1:10" ht="12.75">
      <c r="A12" s="57">
        <v>64</v>
      </c>
      <c r="B12" s="148" t="s">
        <v>123</v>
      </c>
      <c r="C12" s="59">
        <v>3421</v>
      </c>
      <c r="D12" s="59">
        <v>6351</v>
      </c>
      <c r="E12" s="122" t="s">
        <v>115</v>
      </c>
      <c r="F12" s="61">
        <v>7577</v>
      </c>
      <c r="G12" s="149" t="s">
        <v>124</v>
      </c>
      <c r="H12" s="150"/>
      <c r="I12" s="33">
        <v>12000</v>
      </c>
      <c r="J12" s="63">
        <v>12000</v>
      </c>
    </row>
    <row r="13" spans="1:10" ht="13.5" thickBot="1">
      <c r="A13" s="57">
        <v>64</v>
      </c>
      <c r="B13" s="148" t="s">
        <v>123</v>
      </c>
      <c r="C13" s="59">
        <v>3421</v>
      </c>
      <c r="D13" s="59">
        <v>6351</v>
      </c>
      <c r="E13" s="122" t="s">
        <v>115</v>
      </c>
      <c r="F13" s="61">
        <v>8380</v>
      </c>
      <c r="G13" s="149" t="s">
        <v>125</v>
      </c>
      <c r="H13" s="150"/>
      <c r="I13" s="33">
        <v>1400</v>
      </c>
      <c r="J13" s="63">
        <v>1400</v>
      </c>
    </row>
    <row r="14" spans="1:10" ht="13.5" thickBot="1">
      <c r="A14" s="101"/>
      <c r="B14" s="65" t="s">
        <v>126</v>
      </c>
      <c r="C14" s="24"/>
      <c r="D14" s="24"/>
      <c r="E14" s="24"/>
      <c r="F14" s="24"/>
      <c r="G14" s="24"/>
      <c r="H14" s="151"/>
      <c r="I14" s="152">
        <f>SUM(I11:I13)</f>
        <v>16500</v>
      </c>
      <c r="J14" s="68">
        <f>SUM(J11:J13)</f>
        <v>16500</v>
      </c>
    </row>
    <row r="15" spans="1:10" ht="12.75">
      <c r="A15" s="128"/>
      <c r="B15" s="145"/>
      <c r="C15" s="145"/>
      <c r="D15" s="145"/>
      <c r="E15" s="145"/>
      <c r="F15" s="145"/>
      <c r="G15" s="153"/>
      <c r="H15" s="154"/>
      <c r="I15" s="145"/>
      <c r="J15" s="155"/>
    </row>
    <row r="16" spans="1:10" ht="12.75">
      <c r="A16" s="121" t="s">
        <v>127</v>
      </c>
      <c r="B16" s="148" t="s">
        <v>128</v>
      </c>
      <c r="C16" s="59">
        <v>3299</v>
      </c>
      <c r="D16" s="59">
        <v>5221</v>
      </c>
      <c r="E16" s="122" t="s">
        <v>47</v>
      </c>
      <c r="F16" s="61">
        <v>507</v>
      </c>
      <c r="G16" s="149" t="s">
        <v>129</v>
      </c>
      <c r="H16" s="150">
        <v>100</v>
      </c>
      <c r="I16" s="344"/>
      <c r="J16" s="34">
        <f aca="true" t="shared" si="0" ref="J16:J23">I16+H16</f>
        <v>100</v>
      </c>
    </row>
    <row r="17" spans="1:10" ht="12.75">
      <c r="A17" s="121" t="s">
        <v>127</v>
      </c>
      <c r="B17" s="148" t="s">
        <v>128</v>
      </c>
      <c r="C17" s="59">
        <v>3299</v>
      </c>
      <c r="D17" s="59">
        <v>5222</v>
      </c>
      <c r="E17" s="122" t="s">
        <v>47</v>
      </c>
      <c r="F17" s="61">
        <v>507</v>
      </c>
      <c r="G17" s="149" t="s">
        <v>129</v>
      </c>
      <c r="H17" s="150">
        <v>380</v>
      </c>
      <c r="I17" s="344"/>
      <c r="J17" s="34">
        <f t="shared" si="0"/>
        <v>380</v>
      </c>
    </row>
    <row r="18" spans="1:10" ht="12.75">
      <c r="A18" s="121" t="s">
        <v>127</v>
      </c>
      <c r="B18" s="148" t="s">
        <v>128</v>
      </c>
      <c r="C18" s="59">
        <v>3299</v>
      </c>
      <c r="D18" s="74">
        <v>5332</v>
      </c>
      <c r="E18" s="122" t="s">
        <v>47</v>
      </c>
      <c r="F18" s="61">
        <v>507</v>
      </c>
      <c r="G18" s="149" t="s">
        <v>129</v>
      </c>
      <c r="H18" s="150">
        <v>793</v>
      </c>
      <c r="I18" s="344"/>
      <c r="J18" s="34">
        <f t="shared" si="0"/>
        <v>793</v>
      </c>
    </row>
    <row r="19" spans="1:10" ht="12.75">
      <c r="A19" s="121" t="s">
        <v>127</v>
      </c>
      <c r="B19" s="148" t="s">
        <v>128</v>
      </c>
      <c r="C19" s="59">
        <v>3299</v>
      </c>
      <c r="D19" s="74">
        <v>5339</v>
      </c>
      <c r="E19" s="122" t="s">
        <v>47</v>
      </c>
      <c r="F19" s="61">
        <v>507</v>
      </c>
      <c r="G19" s="149" t="s">
        <v>129</v>
      </c>
      <c r="H19" s="150">
        <v>80</v>
      </c>
      <c r="I19" s="344"/>
      <c r="J19" s="34">
        <f t="shared" si="0"/>
        <v>80</v>
      </c>
    </row>
    <row r="20" spans="1:10" ht="12.75">
      <c r="A20" s="121" t="s">
        <v>127</v>
      </c>
      <c r="B20" s="148" t="s">
        <v>128</v>
      </c>
      <c r="C20" s="59">
        <v>3299</v>
      </c>
      <c r="D20" s="59">
        <v>5221</v>
      </c>
      <c r="E20" s="122" t="s">
        <v>47</v>
      </c>
      <c r="F20" s="61">
        <v>508</v>
      </c>
      <c r="G20" s="156" t="s">
        <v>130</v>
      </c>
      <c r="H20" s="150">
        <v>130</v>
      </c>
      <c r="I20" s="344"/>
      <c r="J20" s="34">
        <f t="shared" si="0"/>
        <v>130</v>
      </c>
    </row>
    <row r="21" spans="1:10" ht="12.75">
      <c r="A21" s="121" t="s">
        <v>127</v>
      </c>
      <c r="B21" s="148" t="s">
        <v>128</v>
      </c>
      <c r="C21" s="59">
        <v>3299</v>
      </c>
      <c r="D21" s="59">
        <v>5222</v>
      </c>
      <c r="E21" s="122" t="s">
        <v>47</v>
      </c>
      <c r="F21" s="61">
        <v>508</v>
      </c>
      <c r="G21" s="156" t="s">
        <v>130</v>
      </c>
      <c r="H21" s="150">
        <v>300</v>
      </c>
      <c r="I21" s="344"/>
      <c r="J21" s="34">
        <f t="shared" si="0"/>
        <v>300</v>
      </c>
    </row>
    <row r="22" spans="1:10" ht="12.75">
      <c r="A22" s="121" t="s">
        <v>127</v>
      </c>
      <c r="B22" s="148" t="s">
        <v>128</v>
      </c>
      <c r="C22" s="59">
        <v>3299</v>
      </c>
      <c r="D22" s="59">
        <v>5229</v>
      </c>
      <c r="E22" s="122" t="s">
        <v>47</v>
      </c>
      <c r="F22" s="61">
        <v>508</v>
      </c>
      <c r="G22" s="156" t="s">
        <v>130</v>
      </c>
      <c r="H22" s="150">
        <v>140</v>
      </c>
      <c r="I22" s="344"/>
      <c r="J22" s="34">
        <f t="shared" si="0"/>
        <v>140</v>
      </c>
    </row>
    <row r="23" spans="1:10" ht="13.5" thickBot="1">
      <c r="A23" s="121" t="s">
        <v>127</v>
      </c>
      <c r="B23" s="148" t="s">
        <v>128</v>
      </c>
      <c r="C23" s="59">
        <v>3299</v>
      </c>
      <c r="D23" s="59">
        <v>5332</v>
      </c>
      <c r="E23" s="122" t="s">
        <v>47</v>
      </c>
      <c r="F23" s="61">
        <v>508</v>
      </c>
      <c r="G23" s="156" t="s">
        <v>130</v>
      </c>
      <c r="H23" s="343">
        <v>40</v>
      </c>
      <c r="I23" s="344"/>
      <c r="J23" s="287">
        <f t="shared" si="0"/>
        <v>40</v>
      </c>
    </row>
    <row r="24" spans="1:10" ht="13.5" customHeight="1" thickBot="1">
      <c r="A24" s="101"/>
      <c r="B24" s="65" t="s">
        <v>131</v>
      </c>
      <c r="C24" s="66"/>
      <c r="D24" s="66"/>
      <c r="E24" s="24"/>
      <c r="F24" s="24"/>
      <c r="G24" s="24"/>
      <c r="H24" s="151">
        <f>SUM(H16:H23)</f>
        <v>1963</v>
      </c>
      <c r="I24" s="152"/>
      <c r="J24" s="68">
        <f>SUM(J16:J23)</f>
        <v>1963</v>
      </c>
    </row>
    <row r="25" spans="1:10" ht="12.75">
      <c r="A25" s="157"/>
      <c r="B25" s="158"/>
      <c r="C25" s="158"/>
      <c r="D25" s="162"/>
      <c r="E25" s="162"/>
      <c r="F25" s="162"/>
      <c r="G25" s="159"/>
      <c r="H25" s="160"/>
      <c r="I25" s="163"/>
      <c r="J25" s="161"/>
    </row>
    <row r="26" spans="1:10" ht="12.75">
      <c r="A26" s="164" t="s">
        <v>132</v>
      </c>
      <c r="B26" s="165" t="s">
        <v>133</v>
      </c>
      <c r="C26" s="166">
        <v>3123</v>
      </c>
      <c r="D26" s="166">
        <v>6121</v>
      </c>
      <c r="E26" s="167" t="s">
        <v>47</v>
      </c>
      <c r="F26" s="166">
        <v>1007</v>
      </c>
      <c r="G26" s="168" t="s">
        <v>134</v>
      </c>
      <c r="H26" s="169"/>
      <c r="I26" s="170">
        <v>559.6</v>
      </c>
      <c r="J26" s="78">
        <f>H26+I26</f>
        <v>559.6</v>
      </c>
    </row>
    <row r="27" spans="1:10" ht="13.5" thickBot="1">
      <c r="A27" s="164" t="s">
        <v>132</v>
      </c>
      <c r="B27" s="165" t="s">
        <v>135</v>
      </c>
      <c r="C27" s="166">
        <v>3123</v>
      </c>
      <c r="D27" s="166">
        <v>6351</v>
      </c>
      <c r="E27" s="167" t="s">
        <v>115</v>
      </c>
      <c r="F27" s="166">
        <v>8383</v>
      </c>
      <c r="G27" s="168" t="s">
        <v>136</v>
      </c>
      <c r="H27" s="169"/>
      <c r="I27" s="170">
        <v>9000</v>
      </c>
      <c r="J27" s="78">
        <f>H27+I27</f>
        <v>9000</v>
      </c>
    </row>
    <row r="28" spans="1:10" ht="13.5" thickBot="1">
      <c r="A28" s="101"/>
      <c r="B28" s="65" t="s">
        <v>137</v>
      </c>
      <c r="C28" s="66"/>
      <c r="D28" s="66"/>
      <c r="E28" s="24"/>
      <c r="F28" s="24"/>
      <c r="G28" s="24"/>
      <c r="H28" s="321"/>
      <c r="I28" s="152">
        <f>SUM(I26:I27)</f>
        <v>9559.6</v>
      </c>
      <c r="J28" s="322">
        <f>SUM(J26:J27)</f>
        <v>9559.6</v>
      </c>
    </row>
    <row r="29" spans="1:10" ht="13.5" thickBot="1">
      <c r="A29" s="172"/>
      <c r="B29" s="173"/>
      <c r="C29" s="173"/>
      <c r="D29" s="174"/>
      <c r="E29" s="174"/>
      <c r="F29" s="174"/>
      <c r="G29" s="173"/>
      <c r="H29" s="175"/>
      <c r="I29" s="176"/>
      <c r="J29" s="177"/>
    </row>
    <row r="30" spans="1:10" ht="18" customHeight="1" thickBot="1">
      <c r="A30" s="101"/>
      <c r="B30" s="23" t="s">
        <v>138</v>
      </c>
      <c r="C30" s="132"/>
      <c r="D30" s="24"/>
      <c r="E30" s="24"/>
      <c r="F30" s="24"/>
      <c r="G30" s="24"/>
      <c r="H30" s="178">
        <f>H9+H14+H24+H28</f>
        <v>1963</v>
      </c>
      <c r="I30" s="178">
        <f>I9+I14+I24+I28</f>
        <v>80386.6</v>
      </c>
      <c r="J30" s="179">
        <f>J9+J14+J24+J28</f>
        <v>82349.6</v>
      </c>
    </row>
  </sheetData>
  <mergeCells count="1">
    <mergeCell ref="A1:J1"/>
  </mergeCells>
  <printOptions/>
  <pageMargins left="0.63" right="0.28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E1">
      <selection activeCell="K29" sqref="K29"/>
    </sheetView>
  </sheetViews>
  <sheetFormatPr defaultColWidth="9.00390625" defaultRowHeight="12.75"/>
  <cols>
    <col min="1" max="1" width="7.875" style="0" customWidth="1"/>
    <col min="2" max="2" width="22.75390625" style="0" customWidth="1"/>
    <col min="5" max="5" width="9.125" style="217" customWidth="1"/>
    <col min="7" max="7" width="32.375" style="0" customWidth="1"/>
    <col min="8" max="8" width="12.625" style="0" customWidth="1"/>
    <col min="9" max="9" width="11.875" style="0" customWidth="1"/>
    <col min="10" max="10" width="11.625" style="0" customWidth="1"/>
    <col min="11" max="11" width="10.125" style="0" bestFit="1" customWidth="1"/>
  </cols>
  <sheetData>
    <row r="1" spans="1:10" ht="41.25" customHeight="1">
      <c r="A1" s="394" t="s">
        <v>139</v>
      </c>
      <c r="B1" s="394"/>
      <c r="C1" s="394"/>
      <c r="D1" s="394"/>
      <c r="E1" s="394"/>
      <c r="F1" s="394"/>
      <c r="G1" s="394"/>
      <c r="H1" s="394"/>
      <c r="I1" s="394"/>
      <c r="J1" s="394"/>
    </row>
    <row r="2" spans="1:10" ht="21.75" customHeight="1" thickBot="1">
      <c r="A2" s="3"/>
      <c r="B2" s="3"/>
      <c r="C2" s="3"/>
      <c r="D2" s="3"/>
      <c r="E2" s="181"/>
      <c r="F2" s="3"/>
      <c r="G2" s="3"/>
      <c r="H2" s="3"/>
      <c r="I2" s="3"/>
      <c r="J2" s="3"/>
    </row>
    <row r="3" spans="1:10" ht="13.5" thickBot="1">
      <c r="A3" s="28" t="s">
        <v>12</v>
      </c>
      <c r="B3" s="5" t="s">
        <v>13</v>
      </c>
      <c r="C3" s="6" t="s">
        <v>14</v>
      </c>
      <c r="D3" s="7" t="s">
        <v>15</v>
      </c>
      <c r="E3" s="182" t="s">
        <v>16</v>
      </c>
      <c r="F3" s="6" t="s">
        <v>17</v>
      </c>
      <c r="G3" s="6" t="s">
        <v>18</v>
      </c>
      <c r="H3" s="7"/>
      <c r="I3" s="9" t="s">
        <v>140</v>
      </c>
      <c r="J3" s="10"/>
    </row>
    <row r="4" spans="1:10" ht="13.5" thickBot="1">
      <c r="A4" s="30"/>
      <c r="B4" s="12" t="s">
        <v>20</v>
      </c>
      <c r="C4" s="13"/>
      <c r="D4" s="14"/>
      <c r="E4" s="183"/>
      <c r="F4" s="13"/>
      <c r="G4" s="13" t="s">
        <v>21</v>
      </c>
      <c r="H4" s="15" t="s">
        <v>22</v>
      </c>
      <c r="I4" s="9" t="s">
        <v>23</v>
      </c>
      <c r="J4" s="15" t="s">
        <v>10</v>
      </c>
    </row>
    <row r="5" spans="1:10" ht="12.75">
      <c r="A5" s="349" t="s">
        <v>127</v>
      </c>
      <c r="B5" s="350" t="s">
        <v>141</v>
      </c>
      <c r="C5" s="351">
        <v>4349</v>
      </c>
      <c r="D5" s="351">
        <v>5221</v>
      </c>
      <c r="E5" s="352" t="s">
        <v>47</v>
      </c>
      <c r="F5" s="353">
        <v>506</v>
      </c>
      <c r="G5" s="350" t="s">
        <v>142</v>
      </c>
      <c r="H5" s="354">
        <v>390</v>
      </c>
      <c r="I5" s="354"/>
      <c r="J5" s="355">
        <f>I5+H5</f>
        <v>390</v>
      </c>
    </row>
    <row r="6" spans="1:10" ht="12.75">
      <c r="A6" s="121" t="s">
        <v>127</v>
      </c>
      <c r="B6" s="58" t="s">
        <v>141</v>
      </c>
      <c r="C6" s="59">
        <v>4349</v>
      </c>
      <c r="D6" s="59">
        <v>5222</v>
      </c>
      <c r="E6" s="184" t="s">
        <v>47</v>
      </c>
      <c r="F6" s="61">
        <v>506</v>
      </c>
      <c r="G6" s="185" t="s">
        <v>142</v>
      </c>
      <c r="H6" s="142">
        <v>780</v>
      </c>
      <c r="I6" s="142"/>
      <c r="J6" s="198">
        <f>I6+H6</f>
        <v>780</v>
      </c>
    </row>
    <row r="7" spans="1:10" ht="13.5" thickBot="1">
      <c r="A7" s="121" t="s">
        <v>127</v>
      </c>
      <c r="B7" s="58" t="s">
        <v>141</v>
      </c>
      <c r="C7" s="59">
        <v>4349</v>
      </c>
      <c r="D7" s="59">
        <v>5223</v>
      </c>
      <c r="E7" s="184" t="s">
        <v>47</v>
      </c>
      <c r="F7" s="61">
        <v>506</v>
      </c>
      <c r="G7" s="185" t="s">
        <v>142</v>
      </c>
      <c r="H7" s="142">
        <v>17.5</v>
      </c>
      <c r="I7" s="142"/>
      <c r="J7" s="198">
        <f>I7+H7</f>
        <v>17.5</v>
      </c>
    </row>
    <row r="8" spans="1:10" s="127" customFormat="1" ht="12.75" thickBot="1">
      <c r="A8" s="64"/>
      <c r="B8" s="65" t="s">
        <v>143</v>
      </c>
      <c r="C8" s="66"/>
      <c r="D8" s="66"/>
      <c r="E8" s="186"/>
      <c r="F8" s="66"/>
      <c r="G8" s="66"/>
      <c r="H8" s="152">
        <f>SUM(H5:H7)</f>
        <v>1187.5</v>
      </c>
      <c r="I8" s="152">
        <v>0</v>
      </c>
      <c r="J8" s="68">
        <f>SUM(H8:I8)</f>
        <v>1187.5</v>
      </c>
    </row>
    <row r="9" spans="1:10" s="194" customFormat="1" ht="12.75" customHeight="1">
      <c r="A9" s="187"/>
      <c r="B9" s="188"/>
      <c r="C9" s="189"/>
      <c r="D9" s="189"/>
      <c r="E9" s="190"/>
      <c r="F9" s="189"/>
      <c r="G9" s="189"/>
      <c r="H9" s="191"/>
      <c r="I9" s="192"/>
      <c r="J9" s="193"/>
    </row>
    <row r="10" spans="1:10" ht="12.75">
      <c r="A10" s="121" t="s">
        <v>144</v>
      </c>
      <c r="B10" s="195" t="s">
        <v>145</v>
      </c>
      <c r="C10" s="18">
        <v>4313</v>
      </c>
      <c r="D10" s="18">
        <v>6351</v>
      </c>
      <c r="E10" s="196" t="s">
        <v>115</v>
      </c>
      <c r="F10" s="20">
        <v>8513</v>
      </c>
      <c r="G10" s="195" t="s">
        <v>146</v>
      </c>
      <c r="H10" s="197"/>
      <c r="I10" s="142">
        <v>2850</v>
      </c>
      <c r="J10" s="198">
        <v>2850</v>
      </c>
    </row>
    <row r="11" spans="1:10" ht="12.75">
      <c r="A11" s="121" t="s">
        <v>144</v>
      </c>
      <c r="B11" s="195" t="s">
        <v>147</v>
      </c>
      <c r="C11" s="18">
        <v>4313</v>
      </c>
      <c r="D11" s="18">
        <v>6351</v>
      </c>
      <c r="E11" s="196" t="s">
        <v>115</v>
      </c>
      <c r="F11" s="20">
        <v>7652</v>
      </c>
      <c r="G11" s="195" t="s">
        <v>148</v>
      </c>
      <c r="H11" s="197"/>
      <c r="I11" s="142">
        <v>3080</v>
      </c>
      <c r="J11" s="198">
        <v>3080</v>
      </c>
    </row>
    <row r="12" spans="1:10" ht="12.75">
      <c r="A12" s="121" t="s">
        <v>144</v>
      </c>
      <c r="B12" s="195" t="s">
        <v>149</v>
      </c>
      <c r="C12" s="18">
        <v>4313</v>
      </c>
      <c r="D12" s="18">
        <v>6351</v>
      </c>
      <c r="E12" s="196" t="s">
        <v>115</v>
      </c>
      <c r="F12" s="20">
        <v>8214</v>
      </c>
      <c r="G12" s="195" t="s">
        <v>150</v>
      </c>
      <c r="H12" s="197"/>
      <c r="I12" s="142">
        <v>7000</v>
      </c>
      <c r="J12" s="198">
        <v>7000</v>
      </c>
    </row>
    <row r="13" spans="1:10" ht="12.75">
      <c r="A13" s="121" t="s">
        <v>144</v>
      </c>
      <c r="B13" s="195" t="s">
        <v>151</v>
      </c>
      <c r="C13" s="18">
        <v>4316</v>
      </c>
      <c r="D13" s="18">
        <v>6351</v>
      </c>
      <c r="E13" s="196" t="s">
        <v>115</v>
      </c>
      <c r="F13" s="20">
        <v>8199</v>
      </c>
      <c r="G13" s="195" t="s">
        <v>152</v>
      </c>
      <c r="H13" s="197"/>
      <c r="I13" s="142">
        <v>9586</v>
      </c>
      <c r="J13" s="198">
        <v>9586</v>
      </c>
    </row>
    <row r="14" spans="1:10" ht="12.75">
      <c r="A14" s="121" t="s">
        <v>144</v>
      </c>
      <c r="B14" s="195" t="s">
        <v>153</v>
      </c>
      <c r="C14" s="199">
        <v>4316</v>
      </c>
      <c r="D14" s="18">
        <v>6351</v>
      </c>
      <c r="E14" s="196" t="s">
        <v>115</v>
      </c>
      <c r="F14" s="200">
        <v>8344</v>
      </c>
      <c r="G14" s="201" t="s">
        <v>154</v>
      </c>
      <c r="H14" s="202"/>
      <c r="I14" s="203">
        <v>600</v>
      </c>
      <c r="J14" s="204">
        <v>600</v>
      </c>
    </row>
    <row r="15" spans="1:10" ht="12.75">
      <c r="A15" s="121" t="s">
        <v>144</v>
      </c>
      <c r="B15" s="195" t="s">
        <v>153</v>
      </c>
      <c r="C15" s="205">
        <v>4316</v>
      </c>
      <c r="D15" s="18">
        <v>6351</v>
      </c>
      <c r="E15" s="196" t="s">
        <v>115</v>
      </c>
      <c r="F15" s="206">
        <v>8200</v>
      </c>
      <c r="G15" s="207" t="s">
        <v>155</v>
      </c>
      <c r="H15" s="208"/>
      <c r="I15" s="209">
        <v>790</v>
      </c>
      <c r="J15" s="210">
        <v>790</v>
      </c>
    </row>
    <row r="16" spans="1:10" ht="12.75">
      <c r="A16" s="121" t="s">
        <v>144</v>
      </c>
      <c r="B16" s="195" t="s">
        <v>156</v>
      </c>
      <c r="C16" s="18">
        <v>4316</v>
      </c>
      <c r="D16" s="18">
        <v>6351</v>
      </c>
      <c r="E16" s="196" t="s">
        <v>115</v>
      </c>
      <c r="F16" s="20">
        <v>6496</v>
      </c>
      <c r="G16" s="195" t="s">
        <v>157</v>
      </c>
      <c r="H16" s="197"/>
      <c r="I16" s="142">
        <v>1574</v>
      </c>
      <c r="J16" s="198">
        <v>1574</v>
      </c>
    </row>
    <row r="17" spans="1:10" ht="12.75">
      <c r="A17" s="121" t="s">
        <v>144</v>
      </c>
      <c r="B17" s="195" t="s">
        <v>156</v>
      </c>
      <c r="C17" s="18">
        <v>4316</v>
      </c>
      <c r="D17" s="18">
        <v>6351</v>
      </c>
      <c r="E17" s="196" t="s">
        <v>115</v>
      </c>
      <c r="F17" s="20">
        <v>7215</v>
      </c>
      <c r="G17" s="195" t="s">
        <v>158</v>
      </c>
      <c r="H17" s="197"/>
      <c r="I17" s="142">
        <v>310</v>
      </c>
      <c r="J17" s="198">
        <v>310</v>
      </c>
    </row>
    <row r="18" spans="1:10" ht="13.5" thickBot="1">
      <c r="A18" s="121" t="s">
        <v>144</v>
      </c>
      <c r="B18" s="58" t="s">
        <v>159</v>
      </c>
      <c r="C18" s="18">
        <v>4313</v>
      </c>
      <c r="D18" s="18">
        <v>6351</v>
      </c>
      <c r="E18" s="196" t="s">
        <v>115</v>
      </c>
      <c r="F18" s="20">
        <v>8342</v>
      </c>
      <c r="G18" s="58" t="s">
        <v>160</v>
      </c>
      <c r="H18" s="33"/>
      <c r="I18" s="33">
        <v>1088.6</v>
      </c>
      <c r="J18" s="63">
        <v>1088.6</v>
      </c>
    </row>
    <row r="19" spans="1:10" s="127" customFormat="1" ht="12.75" customHeight="1" thickBot="1">
      <c r="A19" s="64"/>
      <c r="B19" s="65" t="s">
        <v>161</v>
      </c>
      <c r="C19" s="66"/>
      <c r="D19" s="66"/>
      <c r="E19" s="211"/>
      <c r="F19" s="66"/>
      <c r="G19" s="66"/>
      <c r="H19" s="119">
        <f>SUM(H13:H18)</f>
        <v>0</v>
      </c>
      <c r="I19" s="152">
        <f>SUM(I10:I18)</f>
        <v>26878.6</v>
      </c>
      <c r="J19" s="68">
        <f>SUM(J10:J18)</f>
        <v>26878.6</v>
      </c>
    </row>
    <row r="20" spans="1:10" s="194" customFormat="1" ht="12.75" customHeight="1">
      <c r="A20" s="187"/>
      <c r="B20" s="188"/>
      <c r="C20" s="189"/>
      <c r="D20" s="189"/>
      <c r="E20" s="190"/>
      <c r="F20" s="189"/>
      <c r="G20" s="189"/>
      <c r="H20" s="191"/>
      <c r="I20" s="192"/>
      <c r="J20" s="193"/>
    </row>
    <row r="21" spans="1:10" ht="12.75">
      <c r="A21" s="32" t="s">
        <v>24</v>
      </c>
      <c r="B21" s="17" t="s">
        <v>25</v>
      </c>
      <c r="C21" s="18">
        <v>4311</v>
      </c>
      <c r="D21" s="18">
        <v>6121</v>
      </c>
      <c r="E21" s="19"/>
      <c r="F21" s="20">
        <v>200</v>
      </c>
      <c r="G21" s="17" t="s">
        <v>162</v>
      </c>
      <c r="H21" s="142"/>
      <c r="I21" s="142">
        <v>21070</v>
      </c>
      <c r="J21" s="143">
        <f aca="true" t="shared" si="0" ref="J21:J26">SUM(H21+I21)</f>
        <v>21070</v>
      </c>
    </row>
    <row r="22" spans="1:10" ht="12.75">
      <c r="A22" s="32" t="s">
        <v>24</v>
      </c>
      <c r="B22" s="17" t="s">
        <v>25</v>
      </c>
      <c r="C22" s="18">
        <v>4349</v>
      </c>
      <c r="D22" s="18">
        <v>6121</v>
      </c>
      <c r="E22" s="19"/>
      <c r="F22" s="20">
        <v>224</v>
      </c>
      <c r="G22" s="17" t="s">
        <v>163</v>
      </c>
      <c r="H22" s="142"/>
      <c r="I22" s="142">
        <v>3262</v>
      </c>
      <c r="J22" s="143">
        <f t="shared" si="0"/>
        <v>3262</v>
      </c>
    </row>
    <row r="23" spans="1:10" ht="12.75">
      <c r="A23" s="32" t="s">
        <v>24</v>
      </c>
      <c r="B23" s="17" t="s">
        <v>25</v>
      </c>
      <c r="C23" s="18">
        <v>4314</v>
      </c>
      <c r="D23" s="18">
        <v>6121</v>
      </c>
      <c r="E23" s="19"/>
      <c r="F23" s="20">
        <v>236</v>
      </c>
      <c r="G23" s="17" t="s">
        <v>164</v>
      </c>
      <c r="H23" s="142"/>
      <c r="I23" s="142">
        <v>2100</v>
      </c>
      <c r="J23" s="143">
        <f t="shared" si="0"/>
        <v>2100</v>
      </c>
    </row>
    <row r="24" spans="1:12" ht="12.75">
      <c r="A24" s="32" t="s">
        <v>24</v>
      </c>
      <c r="B24" s="17" t="s">
        <v>25</v>
      </c>
      <c r="C24" s="18">
        <v>4316</v>
      </c>
      <c r="D24" s="18">
        <v>6121</v>
      </c>
      <c r="E24" s="19"/>
      <c r="F24" s="20">
        <v>7649</v>
      </c>
      <c r="G24" s="17" t="s">
        <v>165</v>
      </c>
      <c r="H24" s="142"/>
      <c r="I24" s="142">
        <v>9997</v>
      </c>
      <c r="J24" s="143">
        <v>9997</v>
      </c>
      <c r="K24" s="347"/>
      <c r="L24" s="129"/>
    </row>
    <row r="25" spans="1:12" ht="12.75">
      <c r="A25" s="32" t="s">
        <v>24</v>
      </c>
      <c r="B25" s="17" t="s">
        <v>25</v>
      </c>
      <c r="C25" s="18">
        <v>3533</v>
      </c>
      <c r="D25" s="18">
        <v>6121</v>
      </c>
      <c r="E25" s="19"/>
      <c r="F25" s="20">
        <v>8211</v>
      </c>
      <c r="G25" s="17" t="s">
        <v>166</v>
      </c>
      <c r="H25" s="142"/>
      <c r="I25" s="142">
        <v>47858</v>
      </c>
      <c r="J25" s="143">
        <f t="shared" si="0"/>
        <v>47858</v>
      </c>
      <c r="K25" s="129"/>
      <c r="L25" s="348"/>
    </row>
    <row r="26" spans="1:12" ht="13.5" thickBot="1">
      <c r="A26" s="32" t="s">
        <v>24</v>
      </c>
      <c r="B26" s="17" t="s">
        <v>25</v>
      </c>
      <c r="C26" s="18">
        <v>4316</v>
      </c>
      <c r="D26" s="18">
        <v>6121</v>
      </c>
      <c r="E26" s="19"/>
      <c r="F26" s="20">
        <v>8212</v>
      </c>
      <c r="G26" s="17" t="s">
        <v>167</v>
      </c>
      <c r="H26" s="142"/>
      <c r="I26" s="142">
        <v>10091</v>
      </c>
      <c r="J26" s="143">
        <f t="shared" si="0"/>
        <v>10091</v>
      </c>
      <c r="K26" s="356"/>
      <c r="L26" s="129"/>
    </row>
    <row r="27" spans="1:10" s="127" customFormat="1" ht="12.75" thickBot="1">
      <c r="A27" s="118"/>
      <c r="B27" s="65" t="s">
        <v>168</v>
      </c>
      <c r="C27" s="66"/>
      <c r="D27" s="66"/>
      <c r="E27" s="66"/>
      <c r="F27" s="66"/>
      <c r="G27" s="66"/>
      <c r="H27" s="119">
        <f>SUM(H21:H26)</f>
        <v>0</v>
      </c>
      <c r="I27" s="119">
        <f>SUM(I21:I26)</f>
        <v>94378</v>
      </c>
      <c r="J27" s="120">
        <f>SUM(J21:J26)</f>
        <v>94378</v>
      </c>
    </row>
    <row r="28" spans="1:10" ht="13.5" thickBot="1">
      <c r="A28" s="212"/>
      <c r="B28" s="213"/>
      <c r="C28" s="213"/>
      <c r="D28" s="213"/>
      <c r="E28" s="214"/>
      <c r="F28" s="213"/>
      <c r="G28" s="215"/>
      <c r="H28" s="130"/>
      <c r="I28" s="130"/>
      <c r="J28" s="216"/>
    </row>
    <row r="29" spans="1:11" ht="16.5" thickBot="1">
      <c r="A29" s="22"/>
      <c r="B29" s="23" t="s">
        <v>169</v>
      </c>
      <c r="C29" s="24"/>
      <c r="D29" s="24"/>
      <c r="E29" s="24"/>
      <c r="F29" s="24"/>
      <c r="G29" s="24"/>
      <c r="H29" s="25">
        <f>SUM(H27,H19,H8)</f>
        <v>1187.5</v>
      </c>
      <c r="I29" s="25">
        <f>SUM(I27,I19)</f>
        <v>121256.6</v>
      </c>
      <c r="J29" s="26">
        <f>SUM(J27,J19,J8)</f>
        <v>122444.1</v>
      </c>
      <c r="K29" s="242"/>
    </row>
  </sheetData>
  <mergeCells count="1">
    <mergeCell ref="A1:J1"/>
  </mergeCells>
  <printOptions/>
  <pageMargins left="0.6" right="0.41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5"/>
  <sheetViews>
    <sheetView workbookViewId="0" topLeftCell="B1">
      <selection activeCell="G11" sqref="G11"/>
    </sheetView>
  </sheetViews>
  <sheetFormatPr defaultColWidth="9.00390625" defaultRowHeight="12.75"/>
  <cols>
    <col min="1" max="1" width="8.625" style="0" customWidth="1"/>
    <col min="2" max="2" width="24.75390625" style="0" customWidth="1"/>
    <col min="3" max="3" width="8.125" style="0" customWidth="1"/>
    <col min="4" max="4" width="10.125" style="0" customWidth="1"/>
    <col min="5" max="6" width="8.125" style="0" customWidth="1"/>
    <col min="7" max="7" width="38.00390625" style="0" customWidth="1"/>
    <col min="8" max="9" width="10.375" style="0" customWidth="1"/>
    <col min="10" max="10" width="10.625" style="0" customWidth="1"/>
    <col min="11" max="11" width="3.00390625" style="0" customWidth="1"/>
  </cols>
  <sheetData>
    <row r="1" spans="1:10" ht="41.25" customHeight="1">
      <c r="A1" s="1"/>
      <c r="B1" s="218" t="s">
        <v>170</v>
      </c>
      <c r="C1" s="1"/>
      <c r="D1" s="1"/>
      <c r="E1" s="1"/>
      <c r="F1" s="1"/>
      <c r="G1" s="1"/>
      <c r="H1" s="1"/>
      <c r="I1" s="1"/>
      <c r="J1" s="1"/>
    </row>
    <row r="2" spans="1:10" ht="13.5" customHeight="1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3.5" thickBot="1">
      <c r="A3" s="28" t="s">
        <v>12</v>
      </c>
      <c r="B3" s="5" t="s">
        <v>13</v>
      </c>
      <c r="C3" s="6" t="s">
        <v>14</v>
      </c>
      <c r="D3" s="7" t="s">
        <v>15</v>
      </c>
      <c r="E3" s="6" t="s">
        <v>16</v>
      </c>
      <c r="F3" s="6" t="s">
        <v>17</v>
      </c>
      <c r="G3" s="6" t="s">
        <v>18</v>
      </c>
      <c r="H3" s="8"/>
      <c r="I3" s="9" t="s">
        <v>19</v>
      </c>
      <c r="J3" s="10"/>
    </row>
    <row r="4" spans="1:10" ht="13.5" thickBot="1">
      <c r="A4" s="219"/>
      <c r="B4" s="12" t="s">
        <v>20</v>
      </c>
      <c r="C4" s="13"/>
      <c r="D4" s="14"/>
      <c r="E4" s="13"/>
      <c r="F4" s="13"/>
      <c r="G4" s="13" t="s">
        <v>21</v>
      </c>
      <c r="H4" s="15" t="s">
        <v>22</v>
      </c>
      <c r="I4" s="9" t="s">
        <v>23</v>
      </c>
      <c r="J4" s="15" t="s">
        <v>10</v>
      </c>
    </row>
    <row r="5" spans="1:10" ht="12.75">
      <c r="A5" s="121" t="s">
        <v>127</v>
      </c>
      <c r="B5" s="58" t="s">
        <v>141</v>
      </c>
      <c r="C5" s="59">
        <v>2140</v>
      </c>
      <c r="D5" s="59">
        <v>5213</v>
      </c>
      <c r="E5" s="184" t="s">
        <v>47</v>
      </c>
      <c r="F5" s="61">
        <v>509</v>
      </c>
      <c r="G5" s="185" t="s">
        <v>171</v>
      </c>
      <c r="H5" s="21">
        <v>200</v>
      </c>
      <c r="I5" s="21"/>
      <c r="J5" s="21">
        <f>I5+H5</f>
        <v>200</v>
      </c>
    </row>
    <row r="6" spans="1:18" ht="13.5" thickBot="1">
      <c r="A6" s="121" t="s">
        <v>127</v>
      </c>
      <c r="B6" s="58" t="s">
        <v>141</v>
      </c>
      <c r="C6" s="74">
        <v>2140</v>
      </c>
      <c r="D6" s="74">
        <v>5229</v>
      </c>
      <c r="E6" s="184" t="s">
        <v>47</v>
      </c>
      <c r="F6" s="61">
        <v>509</v>
      </c>
      <c r="G6" s="185" t="s">
        <v>171</v>
      </c>
      <c r="H6" s="21">
        <v>140</v>
      </c>
      <c r="I6" s="21"/>
      <c r="J6" s="21">
        <f>I6+H6</f>
        <v>140</v>
      </c>
      <c r="K6" s="129"/>
      <c r="L6" s="129"/>
      <c r="M6" s="129"/>
      <c r="N6" s="129"/>
      <c r="O6" s="129"/>
      <c r="P6" s="129"/>
      <c r="Q6" s="129"/>
      <c r="R6" s="129"/>
    </row>
    <row r="7" spans="1:10" s="127" customFormat="1" ht="12.75" thickBot="1">
      <c r="A7" s="64"/>
      <c r="B7" s="65" t="s">
        <v>172</v>
      </c>
      <c r="C7" s="66"/>
      <c r="D7" s="66"/>
      <c r="E7" s="186"/>
      <c r="F7" s="66"/>
      <c r="G7" s="66"/>
      <c r="H7" s="152">
        <f>SUM(H5:H6)</f>
        <v>340</v>
      </c>
      <c r="I7" s="152">
        <f>SUM(I5:I6)</f>
        <v>0</v>
      </c>
      <c r="J7" s="68">
        <f>SUM(H7:I7)</f>
        <v>340</v>
      </c>
    </row>
    <row r="8" spans="1:10" ht="11.25" customHeight="1">
      <c r="A8" s="108"/>
      <c r="B8" s="109"/>
      <c r="C8" s="110"/>
      <c r="D8" s="110"/>
      <c r="E8" s="111"/>
      <c r="F8" s="112"/>
      <c r="G8" s="220"/>
      <c r="H8" s="113"/>
      <c r="I8" s="113"/>
      <c r="J8" s="221"/>
    </row>
    <row r="9" spans="1:10" s="107" customFormat="1" ht="11.25">
      <c r="A9" s="32" t="s">
        <v>173</v>
      </c>
      <c r="B9" s="17" t="s">
        <v>174</v>
      </c>
      <c r="C9" s="18">
        <v>3314</v>
      </c>
      <c r="D9" s="18">
        <v>5331</v>
      </c>
      <c r="E9" s="222"/>
      <c r="F9" s="20"/>
      <c r="G9" s="17" t="s">
        <v>175</v>
      </c>
      <c r="H9" s="21">
        <v>540</v>
      </c>
      <c r="I9" s="21"/>
      <c r="J9" s="115">
        <v>540</v>
      </c>
    </row>
    <row r="10" spans="1:10" s="107" customFormat="1" ht="13.5" customHeight="1">
      <c r="A10" s="32" t="s">
        <v>173</v>
      </c>
      <c r="B10" s="17" t="s">
        <v>174</v>
      </c>
      <c r="C10" s="18">
        <v>3314</v>
      </c>
      <c r="D10" s="18">
        <v>6351</v>
      </c>
      <c r="E10" s="19" t="s">
        <v>115</v>
      </c>
      <c r="F10" s="20">
        <v>7673</v>
      </c>
      <c r="G10" s="17" t="s">
        <v>175</v>
      </c>
      <c r="H10" s="21"/>
      <c r="I10" s="21">
        <v>132</v>
      </c>
      <c r="J10" s="223">
        <f>SUM(H10:I10)</f>
        <v>132</v>
      </c>
    </row>
    <row r="11" spans="1:10" s="107" customFormat="1" ht="11.25">
      <c r="A11" s="32" t="s">
        <v>173</v>
      </c>
      <c r="B11" s="17" t="s">
        <v>176</v>
      </c>
      <c r="C11" s="18">
        <v>3315</v>
      </c>
      <c r="D11" s="18">
        <v>6351</v>
      </c>
      <c r="E11" s="19" t="s">
        <v>115</v>
      </c>
      <c r="F11" s="20">
        <v>7777</v>
      </c>
      <c r="G11" s="17" t="s">
        <v>177</v>
      </c>
      <c r="H11" s="21"/>
      <c r="I11" s="21">
        <v>22000</v>
      </c>
      <c r="J11" s="223">
        <f>SUM(H11:I11)</f>
        <v>22000</v>
      </c>
    </row>
    <row r="12" spans="1:10" ht="12.75">
      <c r="A12" s="32" t="s">
        <v>173</v>
      </c>
      <c r="B12" s="17" t="s">
        <v>176</v>
      </c>
      <c r="C12" s="18">
        <v>3315</v>
      </c>
      <c r="D12" s="18">
        <v>6351</v>
      </c>
      <c r="E12" s="19" t="s">
        <v>115</v>
      </c>
      <c r="F12" s="20">
        <v>7778</v>
      </c>
      <c r="G12" s="17" t="s">
        <v>178</v>
      </c>
      <c r="H12" s="21"/>
      <c r="I12" s="21">
        <v>2336</v>
      </c>
      <c r="J12" s="223">
        <f>SUM(H12:I12)</f>
        <v>2336</v>
      </c>
    </row>
    <row r="13" spans="1:10" ht="13.5" thickBot="1">
      <c r="A13" s="224" t="s">
        <v>173</v>
      </c>
      <c r="B13" s="225" t="s">
        <v>179</v>
      </c>
      <c r="C13" s="226">
        <v>3314</v>
      </c>
      <c r="D13" s="226">
        <v>6125</v>
      </c>
      <c r="E13" s="227" t="s">
        <v>47</v>
      </c>
      <c r="F13" s="228">
        <v>1015</v>
      </c>
      <c r="G13" s="225" t="s">
        <v>180</v>
      </c>
      <c r="H13" s="229"/>
      <c r="I13" s="229">
        <v>1525.5</v>
      </c>
      <c r="J13" s="230">
        <f>SUM(H13:I13)</f>
        <v>1525.5</v>
      </c>
    </row>
    <row r="14" spans="1:10" ht="13.5" thickBot="1">
      <c r="A14" s="64"/>
      <c r="B14" s="65" t="s">
        <v>181</v>
      </c>
      <c r="C14" s="66"/>
      <c r="D14" s="66"/>
      <c r="E14" s="66"/>
      <c r="F14" s="66"/>
      <c r="G14" s="66"/>
      <c r="H14" s="152">
        <f>SUM(H9:H13)</f>
        <v>540</v>
      </c>
      <c r="I14" s="152">
        <f>SUM(I10:I13)</f>
        <v>25993.5</v>
      </c>
      <c r="J14" s="68">
        <f>SUM(J9:J13)</f>
        <v>26533.5</v>
      </c>
    </row>
    <row r="15" spans="1:10" ht="12.75">
      <c r="A15" s="108"/>
      <c r="B15" s="109"/>
      <c r="C15" s="110"/>
      <c r="D15" s="110"/>
      <c r="E15" s="111"/>
      <c r="F15" s="112"/>
      <c r="G15" s="220"/>
      <c r="H15" s="113"/>
      <c r="I15" s="113"/>
      <c r="J15" s="221"/>
    </row>
    <row r="16" spans="1:10" ht="12.75">
      <c r="A16" s="16" t="s">
        <v>24</v>
      </c>
      <c r="B16" s="17" t="s">
        <v>25</v>
      </c>
      <c r="C16" s="18">
        <v>3322</v>
      </c>
      <c r="D16" s="18">
        <v>5171</v>
      </c>
      <c r="E16" s="19"/>
      <c r="F16" s="20">
        <v>6294</v>
      </c>
      <c r="G16" s="17" t="s">
        <v>182</v>
      </c>
      <c r="H16" s="142">
        <v>10000</v>
      </c>
      <c r="I16" s="142">
        <v>0</v>
      </c>
      <c r="J16" s="231">
        <f>SUM(H16+I16)</f>
        <v>10000</v>
      </c>
    </row>
    <row r="17" spans="1:10" ht="12.75">
      <c r="A17" s="16" t="s">
        <v>24</v>
      </c>
      <c r="B17" s="17" t="s">
        <v>25</v>
      </c>
      <c r="C17" s="18">
        <v>3311</v>
      </c>
      <c r="D17" s="18">
        <v>6121</v>
      </c>
      <c r="E17" s="19"/>
      <c r="F17" s="20">
        <v>201</v>
      </c>
      <c r="G17" s="17" t="s">
        <v>183</v>
      </c>
      <c r="H17" s="142">
        <v>0</v>
      </c>
      <c r="I17" s="142">
        <v>349444</v>
      </c>
      <c r="J17" s="231">
        <f aca="true" t="shared" si="0" ref="J17:J22">SUM(H17+I17)</f>
        <v>349444</v>
      </c>
    </row>
    <row r="18" spans="1:10" ht="12.75">
      <c r="A18" s="16" t="s">
        <v>24</v>
      </c>
      <c r="B18" s="17" t="s">
        <v>25</v>
      </c>
      <c r="C18" s="18">
        <v>3317</v>
      </c>
      <c r="D18" s="18">
        <v>6121</v>
      </c>
      <c r="E18" s="19"/>
      <c r="F18" s="20">
        <v>6122</v>
      </c>
      <c r="G18" s="17" t="s">
        <v>184</v>
      </c>
      <c r="H18" s="142">
        <v>0</v>
      </c>
      <c r="I18" s="142">
        <v>44238</v>
      </c>
      <c r="J18" s="231">
        <f t="shared" si="0"/>
        <v>44238</v>
      </c>
    </row>
    <row r="19" spans="1:10" ht="12.75">
      <c r="A19" s="16" t="s">
        <v>24</v>
      </c>
      <c r="B19" s="17" t="s">
        <v>25</v>
      </c>
      <c r="C19" s="18">
        <v>3319</v>
      </c>
      <c r="D19" s="18">
        <v>6121</v>
      </c>
      <c r="E19" s="19"/>
      <c r="F19" s="20">
        <v>7709</v>
      </c>
      <c r="G19" s="17" t="s">
        <v>185</v>
      </c>
      <c r="H19" s="142">
        <v>0</v>
      </c>
      <c r="I19" s="142">
        <v>233</v>
      </c>
      <c r="J19" s="231">
        <f t="shared" si="0"/>
        <v>233</v>
      </c>
    </row>
    <row r="20" spans="1:10" ht="12.75">
      <c r="A20" s="16" t="s">
        <v>24</v>
      </c>
      <c r="B20" s="17" t="s">
        <v>25</v>
      </c>
      <c r="C20" s="18">
        <v>3319</v>
      </c>
      <c r="D20" s="18">
        <v>6121</v>
      </c>
      <c r="E20" s="19"/>
      <c r="F20" s="20">
        <v>8240</v>
      </c>
      <c r="G20" s="17" t="s">
        <v>186</v>
      </c>
      <c r="H20" s="142">
        <v>0</v>
      </c>
      <c r="I20" s="142">
        <v>3000</v>
      </c>
      <c r="J20" s="231">
        <f t="shared" si="0"/>
        <v>3000</v>
      </c>
    </row>
    <row r="21" spans="1:10" ht="12.75">
      <c r="A21" s="16" t="s">
        <v>24</v>
      </c>
      <c r="B21" s="17" t="s">
        <v>25</v>
      </c>
      <c r="C21" s="18">
        <v>3639</v>
      </c>
      <c r="D21" s="18">
        <v>6121</v>
      </c>
      <c r="E21" s="19"/>
      <c r="F21" s="20">
        <v>9394</v>
      </c>
      <c r="G21" s="17" t="s">
        <v>187</v>
      </c>
      <c r="H21" s="142">
        <v>0</v>
      </c>
      <c r="I21" s="142">
        <v>5499</v>
      </c>
      <c r="J21" s="231">
        <f>SUM(H21+I21)</f>
        <v>5499</v>
      </c>
    </row>
    <row r="22" spans="1:10" ht="13.5" thickBot="1">
      <c r="A22" s="16" t="s">
        <v>24</v>
      </c>
      <c r="B22" s="17" t="s">
        <v>25</v>
      </c>
      <c r="C22" s="18">
        <v>3639</v>
      </c>
      <c r="D22" s="18">
        <v>6130</v>
      </c>
      <c r="E22" s="19"/>
      <c r="F22" s="20">
        <v>9394</v>
      </c>
      <c r="G22" s="17" t="s">
        <v>187</v>
      </c>
      <c r="H22" s="142">
        <v>0</v>
      </c>
      <c r="I22" s="142">
        <v>4000</v>
      </c>
      <c r="J22" s="231">
        <f t="shared" si="0"/>
        <v>4000</v>
      </c>
    </row>
    <row r="23" spans="1:10" ht="12" customHeight="1" thickBot="1">
      <c r="A23" s="118"/>
      <c r="B23" s="65" t="s">
        <v>188</v>
      </c>
      <c r="C23" s="66"/>
      <c r="D23" s="66"/>
      <c r="E23" s="66"/>
      <c r="F23" s="66"/>
      <c r="G23" s="66"/>
      <c r="H23" s="119">
        <f>SUM(H16:H22)</f>
        <v>10000</v>
      </c>
      <c r="I23" s="119">
        <f>SUM(I16:I22)</f>
        <v>406414</v>
      </c>
      <c r="J23" s="120">
        <f>SUM(J16:J22)</f>
        <v>416414</v>
      </c>
    </row>
    <row r="24" spans="1:10" ht="13.5" thickBot="1">
      <c r="A24" s="232"/>
      <c r="B24" s="233"/>
      <c r="C24" s="234"/>
      <c r="D24" s="234"/>
      <c r="E24" s="235"/>
      <c r="F24" s="236"/>
      <c r="G24" s="237"/>
      <c r="H24" s="238"/>
      <c r="I24" s="239"/>
      <c r="J24" s="240"/>
    </row>
    <row r="25" spans="1:10" ht="16.5" thickBot="1">
      <c r="A25" s="101"/>
      <c r="B25" s="23" t="s">
        <v>189</v>
      </c>
      <c r="C25" s="24"/>
      <c r="D25" s="24"/>
      <c r="E25" s="24"/>
      <c r="F25" s="24"/>
      <c r="G25" s="24"/>
      <c r="H25" s="104">
        <f>SUM(H23,H14,H7)</f>
        <v>10880</v>
      </c>
      <c r="I25" s="104">
        <f>SUM(I23,I14,I7)</f>
        <v>432407.5</v>
      </c>
      <c r="J25" s="241">
        <f>SUM(J23,J14,J7)</f>
        <v>443287.5</v>
      </c>
    </row>
    <row r="26" ht="12.75">
      <c r="J26" s="242"/>
    </row>
    <row r="28" ht="12.75">
      <c r="A28" s="127"/>
    </row>
    <row r="29" ht="12.75">
      <c r="A29" s="243"/>
    </row>
    <row r="30" ht="12.75">
      <c r="A30" s="127"/>
    </row>
    <row r="31" ht="12.75">
      <c r="A31" s="127"/>
    </row>
    <row r="33" ht="12.75">
      <c r="A33" s="107"/>
    </row>
    <row r="34" ht="12.75">
      <c r="A34" s="107"/>
    </row>
    <row r="35" ht="12.75">
      <c r="A35" s="107"/>
    </row>
  </sheetData>
  <printOptions/>
  <pageMargins left="0.55" right="0.48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H13" sqref="H13"/>
    </sheetView>
  </sheetViews>
  <sheetFormatPr defaultColWidth="9.00390625" defaultRowHeight="12.75"/>
  <cols>
    <col min="2" max="2" width="15.375" style="0" customWidth="1"/>
    <col min="7" max="7" width="36.00390625" style="0" customWidth="1"/>
    <col min="8" max="8" width="11.875" style="0" customWidth="1"/>
    <col min="9" max="9" width="11.125" style="0" customWidth="1"/>
    <col min="10" max="10" width="10.875" style="0" customWidth="1"/>
  </cols>
  <sheetData>
    <row r="1" spans="1:10" ht="18">
      <c r="A1" s="394" t="s">
        <v>190</v>
      </c>
      <c r="B1" s="394"/>
      <c r="C1" s="394"/>
      <c r="D1" s="394"/>
      <c r="E1" s="394"/>
      <c r="F1" s="394"/>
      <c r="G1" s="394"/>
      <c r="H1" s="394"/>
      <c r="I1" s="394"/>
      <c r="J1" s="394"/>
    </row>
    <row r="2" spans="1:10" ht="13.5" thickBot="1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ht="13.5" thickBot="1">
      <c r="A3" s="4" t="s">
        <v>12</v>
      </c>
      <c r="B3" s="5" t="s">
        <v>13</v>
      </c>
      <c r="C3" s="6" t="s">
        <v>14</v>
      </c>
      <c r="D3" s="7" t="s">
        <v>15</v>
      </c>
      <c r="E3" s="6" t="s">
        <v>16</v>
      </c>
      <c r="F3" s="6" t="s">
        <v>17</v>
      </c>
      <c r="G3" s="6" t="s">
        <v>18</v>
      </c>
      <c r="H3" s="8"/>
      <c r="I3" s="9" t="s">
        <v>19</v>
      </c>
      <c r="J3" s="10"/>
    </row>
    <row r="4" spans="1:10" ht="13.5" thickBot="1">
      <c r="A4" s="11"/>
      <c r="B4" s="12" t="s">
        <v>20</v>
      </c>
      <c r="C4" s="13"/>
      <c r="D4" s="14"/>
      <c r="E4" s="13"/>
      <c r="F4" s="13"/>
      <c r="G4" s="13" t="s">
        <v>21</v>
      </c>
      <c r="H4" s="15" t="s">
        <v>22</v>
      </c>
      <c r="I4" s="9" t="s">
        <v>23</v>
      </c>
      <c r="J4" s="15" t="s">
        <v>10</v>
      </c>
    </row>
    <row r="5" spans="1:10" ht="13.5" thickBot="1">
      <c r="A5" s="50" t="s">
        <v>260</v>
      </c>
      <c r="B5" s="51" t="s">
        <v>261</v>
      </c>
      <c r="C5" s="336">
        <v>5212</v>
      </c>
      <c r="D5" s="336">
        <v>6111</v>
      </c>
      <c r="E5" s="336"/>
      <c r="F5" s="336">
        <v>8248</v>
      </c>
      <c r="G5" s="341" t="s">
        <v>262</v>
      </c>
      <c r="H5" s="135"/>
      <c r="I5" s="337">
        <v>2364</v>
      </c>
      <c r="J5" s="338">
        <v>2364</v>
      </c>
    </row>
    <row r="6" spans="1:10" s="127" customFormat="1" ht="12.75" thickBot="1">
      <c r="A6" s="118"/>
      <c r="B6" s="65" t="s">
        <v>264</v>
      </c>
      <c r="C6" s="66"/>
      <c r="D6" s="66"/>
      <c r="E6" s="66"/>
      <c r="F6" s="66"/>
      <c r="G6" s="66"/>
      <c r="H6" s="119">
        <v>0</v>
      </c>
      <c r="I6" s="119">
        <f>SUM(I5)</f>
        <v>2364</v>
      </c>
      <c r="J6" s="120">
        <f>SUM(J5)</f>
        <v>2364</v>
      </c>
    </row>
    <row r="7" spans="1:10" ht="12.75">
      <c r="A7" s="339"/>
      <c r="B7" s="329"/>
      <c r="C7" s="329"/>
      <c r="D7" s="329"/>
      <c r="E7" s="329"/>
      <c r="F7" s="329"/>
      <c r="G7" s="342"/>
      <c r="H7" s="329"/>
      <c r="I7" s="329"/>
      <c r="J7" s="340"/>
    </row>
    <row r="8" spans="1:10" ht="13.5" thickBot="1">
      <c r="A8" s="32" t="s">
        <v>24</v>
      </c>
      <c r="B8" s="17" t="s">
        <v>25</v>
      </c>
      <c r="C8" s="18">
        <v>5512</v>
      </c>
      <c r="D8" s="18">
        <v>6121</v>
      </c>
      <c r="E8" s="19"/>
      <c r="F8" s="20">
        <v>8089</v>
      </c>
      <c r="G8" s="140" t="s">
        <v>191</v>
      </c>
      <c r="H8" s="142"/>
      <c r="I8" s="142">
        <v>7666</v>
      </c>
      <c r="J8" s="143">
        <v>7666</v>
      </c>
    </row>
    <row r="9" spans="1:10" s="127" customFormat="1" ht="12.75" thickBot="1">
      <c r="A9" s="118"/>
      <c r="B9" s="65" t="s">
        <v>192</v>
      </c>
      <c r="C9" s="66"/>
      <c r="D9" s="66"/>
      <c r="E9" s="66"/>
      <c r="F9" s="66"/>
      <c r="G9" s="66"/>
      <c r="H9" s="119">
        <v>0</v>
      </c>
      <c r="I9" s="119">
        <v>7666</v>
      </c>
      <c r="J9" s="120">
        <v>7666</v>
      </c>
    </row>
    <row r="10" spans="1:10" ht="13.5" thickBot="1">
      <c r="A10" s="328"/>
      <c r="B10" s="330"/>
      <c r="C10" s="331"/>
      <c r="D10" s="331"/>
      <c r="E10" s="332"/>
      <c r="F10" s="333"/>
      <c r="G10" s="330"/>
      <c r="H10" s="334"/>
      <c r="I10" s="334"/>
      <c r="J10" s="335"/>
    </row>
    <row r="11" spans="1:10" ht="16.5" thickBot="1">
      <c r="A11" s="22"/>
      <c r="B11" s="23" t="s">
        <v>263</v>
      </c>
      <c r="C11" s="24"/>
      <c r="D11" s="24"/>
      <c r="E11" s="24"/>
      <c r="F11" s="24"/>
      <c r="G11" s="24"/>
      <c r="H11" s="25">
        <v>0</v>
      </c>
      <c r="I11" s="25">
        <f>SUM(I9,I6)</f>
        <v>10030</v>
      </c>
      <c r="J11" s="26">
        <f>SUM(J9,J6)</f>
        <v>10030</v>
      </c>
    </row>
  </sheetData>
  <mergeCells count="1">
    <mergeCell ref="A1:J1"/>
  </mergeCells>
  <printOptions/>
  <pageMargins left="0.75" right="0.75" top="1.23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H19" sqref="H19"/>
    </sheetView>
  </sheetViews>
  <sheetFormatPr defaultColWidth="9.00390625" defaultRowHeight="12.75"/>
  <cols>
    <col min="2" max="2" width="21.875" style="0" customWidth="1"/>
    <col min="7" max="7" width="33.75390625" style="0" customWidth="1"/>
    <col min="8" max="8" width="11.25390625" style="0" customWidth="1"/>
    <col min="9" max="9" width="10.125" style="0" customWidth="1"/>
    <col min="10" max="10" width="11.25390625" style="0" customWidth="1"/>
  </cols>
  <sheetData>
    <row r="1" spans="1:10" ht="18">
      <c r="A1" s="394" t="s">
        <v>193</v>
      </c>
      <c r="B1" s="394"/>
      <c r="C1" s="394"/>
      <c r="D1" s="394"/>
      <c r="E1" s="394"/>
      <c r="F1" s="394"/>
      <c r="G1" s="394"/>
      <c r="H1" s="394"/>
      <c r="I1" s="394"/>
      <c r="J1" s="394"/>
    </row>
    <row r="2" spans="1:10" ht="13.5" thickBot="1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ht="13.5" thickBot="1">
      <c r="A3" s="4" t="s">
        <v>12</v>
      </c>
      <c r="B3" s="5" t="s">
        <v>13</v>
      </c>
      <c r="C3" s="6" t="s">
        <v>14</v>
      </c>
      <c r="D3" s="7" t="s">
        <v>15</v>
      </c>
      <c r="E3" s="6" t="s">
        <v>16</v>
      </c>
      <c r="F3" s="6" t="s">
        <v>17</v>
      </c>
      <c r="G3" s="6" t="s">
        <v>18</v>
      </c>
      <c r="H3" s="8"/>
      <c r="I3" s="9" t="s">
        <v>19</v>
      </c>
      <c r="J3" s="10"/>
    </row>
    <row r="4" spans="1:10" ht="13.5" thickBot="1">
      <c r="A4" s="11"/>
      <c r="B4" s="12" t="s">
        <v>20</v>
      </c>
      <c r="C4" s="13"/>
      <c r="D4" s="14"/>
      <c r="E4" s="13"/>
      <c r="F4" s="13"/>
      <c r="G4" s="13" t="s">
        <v>21</v>
      </c>
      <c r="H4" s="15" t="s">
        <v>22</v>
      </c>
      <c r="I4" s="9" t="s">
        <v>23</v>
      </c>
      <c r="J4" s="15" t="s">
        <v>10</v>
      </c>
    </row>
    <row r="5" spans="1:10" ht="12.75">
      <c r="A5" s="32" t="s">
        <v>24</v>
      </c>
      <c r="B5" s="17" t="s">
        <v>25</v>
      </c>
      <c r="C5" s="18">
        <v>3631</v>
      </c>
      <c r="D5" s="18">
        <v>6121</v>
      </c>
      <c r="E5" s="19"/>
      <c r="F5" s="20">
        <v>150</v>
      </c>
      <c r="G5" s="17" t="s">
        <v>194</v>
      </c>
      <c r="H5" s="142"/>
      <c r="I5" s="142">
        <v>448</v>
      </c>
      <c r="J5" s="143">
        <v>448</v>
      </c>
    </row>
    <row r="6" spans="1:10" ht="12.75">
      <c r="A6" s="32" t="s">
        <v>24</v>
      </c>
      <c r="B6" s="17" t="s">
        <v>25</v>
      </c>
      <c r="C6" s="18">
        <v>3631</v>
      </c>
      <c r="D6" s="18">
        <v>6121</v>
      </c>
      <c r="E6" s="19"/>
      <c r="F6" s="20">
        <v>151</v>
      </c>
      <c r="G6" s="17" t="s">
        <v>195</v>
      </c>
      <c r="H6" s="142"/>
      <c r="I6" s="142">
        <v>1320</v>
      </c>
      <c r="J6" s="143">
        <v>1320</v>
      </c>
    </row>
    <row r="7" spans="1:10" ht="12.75">
      <c r="A7" s="32" t="s">
        <v>24</v>
      </c>
      <c r="B7" s="17" t="s">
        <v>25</v>
      </c>
      <c r="C7" s="18">
        <v>3639</v>
      </c>
      <c r="D7" s="18">
        <v>6321</v>
      </c>
      <c r="E7" s="19" t="s">
        <v>47</v>
      </c>
      <c r="F7" s="20">
        <v>1010</v>
      </c>
      <c r="G7" s="17" t="s">
        <v>196</v>
      </c>
      <c r="H7" s="142"/>
      <c r="I7" s="142">
        <v>3696.1</v>
      </c>
      <c r="J7" s="143">
        <v>3696.1</v>
      </c>
    </row>
    <row r="8" spans="1:10" ht="12.75">
      <c r="A8" s="32" t="s">
        <v>24</v>
      </c>
      <c r="B8" s="17" t="s">
        <v>25</v>
      </c>
      <c r="C8" s="18">
        <v>3631</v>
      </c>
      <c r="D8" s="18">
        <v>6121</v>
      </c>
      <c r="E8" s="19"/>
      <c r="F8" s="20">
        <v>7693</v>
      </c>
      <c r="G8" s="17" t="s">
        <v>197</v>
      </c>
      <c r="H8" s="142"/>
      <c r="I8" s="142">
        <v>6000</v>
      </c>
      <c r="J8" s="143">
        <v>6000</v>
      </c>
    </row>
    <row r="9" spans="1:10" ht="12.75">
      <c r="A9" s="32" t="s">
        <v>24</v>
      </c>
      <c r="B9" s="17" t="s">
        <v>25</v>
      </c>
      <c r="C9" s="18">
        <v>3631</v>
      </c>
      <c r="D9" s="18">
        <v>6121</v>
      </c>
      <c r="E9" s="19"/>
      <c r="F9" s="20">
        <v>8251</v>
      </c>
      <c r="G9" s="17" t="s">
        <v>198</v>
      </c>
      <c r="H9" s="142"/>
      <c r="I9" s="142">
        <v>2737</v>
      </c>
      <c r="J9" s="143">
        <v>2737</v>
      </c>
    </row>
    <row r="10" spans="1:10" ht="13.5" thickBot="1">
      <c r="A10" s="32" t="s">
        <v>24</v>
      </c>
      <c r="B10" s="17" t="s">
        <v>25</v>
      </c>
      <c r="C10" s="18">
        <v>3771</v>
      </c>
      <c r="D10" s="18">
        <v>5169</v>
      </c>
      <c r="E10" s="19"/>
      <c r="F10" s="20"/>
      <c r="G10" s="17" t="s">
        <v>199</v>
      </c>
      <c r="H10" s="142">
        <v>100</v>
      </c>
      <c r="I10" s="142"/>
      <c r="J10" s="143">
        <v>100</v>
      </c>
    </row>
    <row r="11" spans="1:10" s="127" customFormat="1" ht="12.75" thickBot="1">
      <c r="A11" s="118"/>
      <c r="B11" s="65" t="s">
        <v>200</v>
      </c>
      <c r="C11" s="66"/>
      <c r="D11" s="66"/>
      <c r="E11" s="66"/>
      <c r="F11" s="66"/>
      <c r="G11" s="66"/>
      <c r="H11" s="119">
        <v>100</v>
      </c>
      <c r="I11" s="119">
        <v>14201.1</v>
      </c>
      <c r="J11" s="120">
        <v>14301.1</v>
      </c>
    </row>
    <row r="12" spans="1:10" ht="12" customHeight="1">
      <c r="A12" s="244"/>
      <c r="B12" s="245"/>
      <c r="C12" s="246"/>
      <c r="D12" s="246"/>
      <c r="E12" s="246"/>
      <c r="F12" s="246"/>
      <c r="G12" s="246"/>
      <c r="H12" s="247"/>
      <c r="I12" s="247"/>
      <c r="J12" s="248"/>
    </row>
    <row r="13" spans="1:10" ht="12.75">
      <c r="A13" s="57">
        <v>23</v>
      </c>
      <c r="B13" s="249" t="s">
        <v>201</v>
      </c>
      <c r="C13" s="59">
        <v>3639</v>
      </c>
      <c r="D13" s="59">
        <v>6121</v>
      </c>
      <c r="E13" s="162"/>
      <c r="F13" s="61">
        <v>8252</v>
      </c>
      <c r="G13" s="249" t="s">
        <v>202</v>
      </c>
      <c r="H13" s="124"/>
      <c r="I13" s="33">
        <v>27950</v>
      </c>
      <c r="J13" s="63">
        <v>27950</v>
      </c>
    </row>
    <row r="14" spans="1:10" ht="12.75">
      <c r="A14" s="57">
        <v>23</v>
      </c>
      <c r="B14" s="249" t="s">
        <v>201</v>
      </c>
      <c r="C14" s="59">
        <v>3639</v>
      </c>
      <c r="D14" s="59">
        <v>6121</v>
      </c>
      <c r="E14" s="162"/>
      <c r="F14" s="61">
        <v>7694</v>
      </c>
      <c r="G14" s="249" t="s">
        <v>203</v>
      </c>
      <c r="H14" s="124"/>
      <c r="I14" s="33">
        <v>14000</v>
      </c>
      <c r="J14" s="63">
        <v>14000</v>
      </c>
    </row>
    <row r="15" spans="1:10" ht="12.75">
      <c r="A15" s="57">
        <v>23</v>
      </c>
      <c r="B15" s="249" t="s">
        <v>201</v>
      </c>
      <c r="C15" s="59">
        <v>3639</v>
      </c>
      <c r="D15" s="59">
        <v>6130</v>
      </c>
      <c r="E15" s="162"/>
      <c r="F15" s="61">
        <v>7702</v>
      </c>
      <c r="G15" s="58" t="s">
        <v>204</v>
      </c>
      <c r="H15" s="124"/>
      <c r="I15" s="33">
        <v>170000</v>
      </c>
      <c r="J15" s="63">
        <v>170000</v>
      </c>
    </row>
    <row r="16" spans="1:10" ht="12.75">
      <c r="A16" s="57">
        <v>23</v>
      </c>
      <c r="B16" s="249" t="s">
        <v>201</v>
      </c>
      <c r="C16" s="59">
        <v>3639</v>
      </c>
      <c r="D16" s="59">
        <v>6130</v>
      </c>
      <c r="E16" s="162"/>
      <c r="F16" s="61">
        <v>8255</v>
      </c>
      <c r="G16" s="58" t="s">
        <v>205</v>
      </c>
      <c r="H16" s="124"/>
      <c r="I16" s="33">
        <v>30000</v>
      </c>
      <c r="J16" s="63">
        <v>30000</v>
      </c>
    </row>
    <row r="17" spans="1:10" ht="12.75">
      <c r="A17" s="57">
        <v>23</v>
      </c>
      <c r="B17" s="249" t="s">
        <v>201</v>
      </c>
      <c r="C17" s="59">
        <v>3639</v>
      </c>
      <c r="D17" s="59">
        <v>6121</v>
      </c>
      <c r="E17" s="162"/>
      <c r="F17" s="61">
        <v>8256</v>
      </c>
      <c r="G17" s="250" t="s">
        <v>206</v>
      </c>
      <c r="H17" s="124"/>
      <c r="I17" s="33">
        <v>32500</v>
      </c>
      <c r="J17" s="63">
        <v>32500</v>
      </c>
    </row>
    <row r="18" spans="1:10" ht="13.5" thickBot="1">
      <c r="A18" s="288">
        <v>23</v>
      </c>
      <c r="B18" s="249" t="s">
        <v>201</v>
      </c>
      <c r="C18" s="285">
        <v>3612</v>
      </c>
      <c r="D18" s="285">
        <v>6121</v>
      </c>
      <c r="E18" s="171"/>
      <c r="F18" s="286">
        <v>8247</v>
      </c>
      <c r="G18" s="289" t="s">
        <v>237</v>
      </c>
      <c r="H18" s="290"/>
      <c r="I18" s="99">
        <v>12500</v>
      </c>
      <c r="J18" s="100">
        <v>12500</v>
      </c>
    </row>
    <row r="19" spans="1:10" s="127" customFormat="1" ht="12.75" thickBot="1">
      <c r="A19" s="64"/>
      <c r="B19" s="65" t="s">
        <v>207</v>
      </c>
      <c r="C19" s="66"/>
      <c r="D19" s="66"/>
      <c r="E19" s="66"/>
      <c r="F19" s="66"/>
      <c r="G19" s="66"/>
      <c r="H19" s="152">
        <v>0</v>
      </c>
      <c r="I19" s="152">
        <f>SUM(I13:I18)</f>
        <v>286950</v>
      </c>
      <c r="J19" s="68">
        <f>SUM(J13:J18)</f>
        <v>286950</v>
      </c>
    </row>
    <row r="20" spans="1:10" s="256" customFormat="1" ht="12">
      <c r="A20" s="251"/>
      <c r="B20" s="252"/>
      <c r="C20" s="253"/>
      <c r="D20" s="253"/>
      <c r="E20" s="253"/>
      <c r="F20" s="253"/>
      <c r="G20" s="253"/>
      <c r="H20" s="254"/>
      <c r="I20" s="254"/>
      <c r="J20" s="255"/>
    </row>
    <row r="21" spans="1:10" s="256" customFormat="1" ht="13.5" thickBot="1">
      <c r="A21" s="57">
        <v>45</v>
      </c>
      <c r="B21" s="58" t="s">
        <v>208</v>
      </c>
      <c r="C21" s="59">
        <v>3639</v>
      </c>
      <c r="D21" s="59"/>
      <c r="E21" s="158"/>
      <c r="F21" s="61"/>
      <c r="G21" s="58" t="s">
        <v>209</v>
      </c>
      <c r="H21" s="257">
        <v>2120</v>
      </c>
      <c r="I21" s="257"/>
      <c r="J21" s="63">
        <v>2120</v>
      </c>
    </row>
    <row r="22" spans="1:10" s="256" customFormat="1" ht="13.5" thickBot="1">
      <c r="A22" s="101"/>
      <c r="B22" s="65" t="s">
        <v>210</v>
      </c>
      <c r="C22" s="24"/>
      <c r="D22" s="24"/>
      <c r="E22" s="24"/>
      <c r="F22" s="24"/>
      <c r="G22" s="24"/>
      <c r="H22" s="152">
        <v>2120</v>
      </c>
      <c r="I22" s="152">
        <v>0</v>
      </c>
      <c r="J22" s="68">
        <v>2120</v>
      </c>
    </row>
    <row r="23" spans="1:10" ht="13.5" thickBot="1">
      <c r="A23" s="146"/>
      <c r="B23" s="129"/>
      <c r="C23" s="129"/>
      <c r="D23" s="129"/>
      <c r="E23" s="129"/>
      <c r="F23" s="129"/>
      <c r="G23" s="129"/>
      <c r="H23" s="258"/>
      <c r="I23" s="130"/>
      <c r="J23" s="147"/>
    </row>
    <row r="24" spans="1:10" ht="16.5" thickBot="1">
      <c r="A24" s="22"/>
      <c r="B24" s="23" t="s">
        <v>211</v>
      </c>
      <c r="C24" s="24"/>
      <c r="D24" s="24"/>
      <c r="E24" s="24"/>
      <c r="F24" s="24"/>
      <c r="G24" s="24"/>
      <c r="H24" s="25">
        <f>H11+H19+H22</f>
        <v>2220</v>
      </c>
      <c r="I24" s="25">
        <f>I11+I19+I22</f>
        <v>301151.1</v>
      </c>
      <c r="J24" s="26">
        <f>J11+J19+J22</f>
        <v>303371.1</v>
      </c>
    </row>
    <row r="25" spans="9:10" ht="12.75">
      <c r="I25" s="242"/>
      <c r="J25" s="242"/>
    </row>
  </sheetData>
  <mergeCells count="1">
    <mergeCell ref="A1:J1"/>
  </mergeCells>
  <printOptions/>
  <pageMargins left="0.75" right="0.4" top="1.28" bottom="1" header="0.71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2005-11-03T10:22:28Z</cp:lastPrinted>
  <dcterms:created xsi:type="dcterms:W3CDTF">2005-10-11T11:10:02Z</dcterms:created>
  <dcterms:modified xsi:type="dcterms:W3CDTF">2005-11-04T12:20:31Z</dcterms:modified>
  <cp:category/>
  <cp:version/>
  <cp:contentType/>
  <cp:contentStatus/>
</cp:coreProperties>
</file>