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85" windowWidth="15330" windowHeight="3180" activeTab="0"/>
  </bookViews>
  <sheets>
    <sheet name="4.Q.07-Tab. celk." sheetId="1" r:id="rId1"/>
  </sheets>
  <definedNames/>
  <calcPr fullCalcOnLoad="1"/>
</workbook>
</file>

<file path=xl/sharedStrings.xml><?xml version="1.0" encoding="utf-8"?>
<sst xmlns="http://schemas.openxmlformats.org/spreadsheetml/2006/main" count="246" uniqueCount="77">
  <si>
    <t>v tis. Kč</t>
  </si>
  <si>
    <t>Firma</t>
  </si>
  <si>
    <t>Výnosy</t>
  </si>
  <si>
    <t>Náklady</t>
  </si>
  <si>
    <t>Z toho:</t>
  </si>
  <si>
    <t>Hospodářský výsledek</t>
  </si>
  <si>
    <t>úplata správci</t>
  </si>
  <si>
    <t>služby a ostat. nákl.</t>
  </si>
  <si>
    <t>opravy a údržba</t>
  </si>
  <si>
    <t>Rozpočet</t>
  </si>
  <si>
    <t>Plnění za</t>
  </si>
  <si>
    <t>%</t>
  </si>
  <si>
    <t xml:space="preserve">%  </t>
  </si>
  <si>
    <t>plnění</t>
  </si>
  <si>
    <t>Acton</t>
  </si>
  <si>
    <t>-</t>
  </si>
  <si>
    <t>VAS</t>
  </si>
  <si>
    <t>Centra</t>
  </si>
  <si>
    <t>První společná</t>
  </si>
  <si>
    <t>Správa bytových</t>
  </si>
  <si>
    <t>objektů celkem</t>
  </si>
  <si>
    <t>Solid</t>
  </si>
  <si>
    <t>Luma</t>
  </si>
  <si>
    <t>TSK</t>
  </si>
  <si>
    <t>Správa nebyt. obj.</t>
  </si>
  <si>
    <t>a staveb celkem</t>
  </si>
  <si>
    <t>Kolektory Praha</t>
  </si>
  <si>
    <t>Technická zařízení</t>
  </si>
  <si>
    <t>Movitý majetek</t>
  </si>
  <si>
    <t>Oblast hodnocení</t>
  </si>
  <si>
    <t xml:space="preserve">% </t>
  </si>
  <si>
    <t>Pronájmy objektů</t>
  </si>
  <si>
    <t>v OOA</t>
  </si>
  <si>
    <t>Pronájmy pozemků</t>
  </si>
  <si>
    <t>Prodej nemovitostí</t>
  </si>
  <si>
    <t>v OOA (obj.+poz.)</t>
  </si>
  <si>
    <t>Ostatní hospodářská</t>
  </si>
  <si>
    <t>činnost</t>
  </si>
  <si>
    <t>Prodej bytových</t>
  </si>
  <si>
    <t>domů</t>
  </si>
  <si>
    <t>Hospodář. činnost</t>
  </si>
  <si>
    <t>OHS</t>
  </si>
  <si>
    <t>OMI</t>
  </si>
  <si>
    <t>archivu HMP</t>
  </si>
  <si>
    <t>Odpisy HIM u komerč.</t>
  </si>
  <si>
    <t>využív. objektů</t>
  </si>
  <si>
    <t>Odpisy nedobytných</t>
  </si>
  <si>
    <t>pohledávek</t>
  </si>
  <si>
    <t>Uplatnění zůst. cen</t>
  </si>
  <si>
    <t>při prodejích HIM</t>
  </si>
  <si>
    <t>Rezerva</t>
  </si>
  <si>
    <t>PVS</t>
  </si>
  <si>
    <t>Abramsonová J.</t>
  </si>
  <si>
    <t xml:space="preserve">Hosp. činnost jinde </t>
  </si>
  <si>
    <t>Trade Centre</t>
  </si>
  <si>
    <t>CELKEM hospodář-</t>
  </si>
  <si>
    <t>celkem</t>
  </si>
  <si>
    <t>Odbor OOA</t>
  </si>
  <si>
    <t>Správa portfolia</t>
  </si>
  <si>
    <t>cenných papírů</t>
  </si>
  <si>
    <t>Příjmy</t>
  </si>
  <si>
    <t>Výdaje</t>
  </si>
  <si>
    <t>Liga servis (bytové obj.)</t>
  </si>
  <si>
    <t>Liga servis (nebyt.obj.)</t>
  </si>
  <si>
    <t>Liga servis (Strahov)</t>
  </si>
  <si>
    <t>Daň z příjmu MČ</t>
  </si>
  <si>
    <t>Daň z příjmu</t>
  </si>
  <si>
    <t>CELKEM  HČ po zdanění</t>
  </si>
  <si>
    <t>Vysvětlivky:</t>
  </si>
  <si>
    <t>1) Podrobněji o těchto položkách - viz komentář.</t>
  </si>
  <si>
    <t>nespecifikovaná 1)</t>
  </si>
  <si>
    <t>Exekuce</t>
  </si>
  <si>
    <t>OOP</t>
  </si>
  <si>
    <t>ská činnost HMP bez MĆ</t>
  </si>
  <si>
    <t>Hodnocení hospodářské činnosti vlastního hospodaření hl.m. Prahy za rok 2007</t>
  </si>
  <si>
    <t xml:space="preserve"> 1-12/07</t>
  </si>
  <si>
    <t>Příloha č.5 k usn. ZHMP č.      ze dne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</si>
</sst>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 ;\-#,##0\ "/>
    <numFmt numFmtId="167" formatCode="0.000"/>
    <numFmt numFmtId="168" formatCode="#,##0.0000"/>
    <numFmt numFmtId="169" formatCode="#"/>
    <numFmt numFmtId="170" formatCode="#,###"/>
    <numFmt numFmtId="171" formatCode="d/m/yy"/>
  </numFmts>
  <fonts count="9">
    <font>
      <sz val="10"/>
      <name val="Arial CE"/>
      <family val="0"/>
    </font>
    <font>
      <sz val="10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6.5"/>
      <name val="Times New Roman CE"/>
      <family val="1"/>
    </font>
    <font>
      <b/>
      <sz val="6.5"/>
      <name val="Times New Roman CE"/>
      <family val="1"/>
    </font>
    <font>
      <b/>
      <u val="single"/>
      <sz val="14"/>
      <name val="Times New Roman CE"/>
      <family val="1"/>
    </font>
    <font>
      <sz val="14"/>
      <name val="Times New Roman CE"/>
      <family val="1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>
        <color indexed="63"/>
      </left>
      <right style="hair"/>
      <top style="hair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20" applyFont="1" applyFill="1" applyBorder="1">
      <alignment/>
      <protection/>
    </xf>
    <xf numFmtId="3" fontId="2" fillId="0" borderId="0" xfId="20" applyNumberFormat="1" applyFont="1" applyFill="1" applyBorder="1">
      <alignment/>
      <protection/>
    </xf>
    <xf numFmtId="164" fontId="2" fillId="0" borderId="0" xfId="20" applyNumberFormat="1" applyFont="1" applyFill="1" applyBorder="1" applyAlignment="1">
      <alignment horizontal="right"/>
      <protection/>
    </xf>
    <xf numFmtId="3" fontId="2" fillId="0" borderId="0" xfId="20" applyNumberFormat="1" applyFont="1" applyFill="1" applyBorder="1" applyAlignment="1">
      <alignment horizontal="right"/>
      <protection/>
    </xf>
    <xf numFmtId="0" fontId="2" fillId="0" borderId="0" xfId="20" applyFont="1" applyFill="1">
      <alignment/>
      <protection/>
    </xf>
    <xf numFmtId="0" fontId="1" fillId="0" borderId="0" xfId="20" applyFont="1" applyFill="1">
      <alignment/>
      <protection/>
    </xf>
    <xf numFmtId="3" fontId="1" fillId="0" borderId="0" xfId="20" applyNumberFormat="1" applyFont="1" applyFill="1">
      <alignment/>
      <protection/>
    </xf>
    <xf numFmtId="0" fontId="1" fillId="0" borderId="0" xfId="20" applyFont="1" applyFill="1" applyAlignment="1">
      <alignment horizontal="left"/>
      <protection/>
    </xf>
    <xf numFmtId="0" fontId="1" fillId="0" borderId="0" xfId="20" applyFont="1" applyFill="1" applyAlignment="1">
      <alignment horizontal="right"/>
      <protection/>
    </xf>
    <xf numFmtId="0" fontId="5" fillId="0" borderId="1" xfId="20" applyFont="1" applyFill="1" applyBorder="1" applyAlignment="1">
      <alignment horizontal="center"/>
      <protection/>
    </xf>
    <xf numFmtId="0" fontId="5" fillId="0" borderId="2" xfId="20" applyFont="1" applyFill="1" applyBorder="1" applyAlignment="1">
      <alignment horizontal="centerContinuous"/>
      <protection/>
    </xf>
    <xf numFmtId="0" fontId="5" fillId="0" borderId="3" xfId="20" applyFont="1" applyFill="1" applyBorder="1" applyAlignment="1">
      <alignment horizontal="centerContinuous"/>
      <protection/>
    </xf>
    <xf numFmtId="0" fontId="5" fillId="0" borderId="4" xfId="20" applyFont="1" applyFill="1" applyBorder="1" applyAlignment="1">
      <alignment horizontal="centerContinuous"/>
      <protection/>
    </xf>
    <xf numFmtId="0" fontId="5" fillId="0" borderId="5" xfId="20" applyFont="1" applyFill="1" applyBorder="1" applyAlignment="1">
      <alignment horizontal="centerContinuous"/>
      <protection/>
    </xf>
    <xf numFmtId="0" fontId="5" fillId="0" borderId="6" xfId="20" applyFont="1" applyFill="1" applyBorder="1" applyAlignment="1">
      <alignment horizontal="centerContinuous"/>
      <protection/>
    </xf>
    <xf numFmtId="0" fontId="5" fillId="0" borderId="7" xfId="20" applyFont="1" applyFill="1" applyBorder="1">
      <alignment/>
      <protection/>
    </xf>
    <xf numFmtId="0" fontId="5" fillId="0" borderId="8" xfId="20" applyFont="1" applyFill="1" applyBorder="1">
      <alignment/>
      <protection/>
    </xf>
    <xf numFmtId="0" fontId="5" fillId="0" borderId="9" xfId="20" applyFont="1" applyFill="1" applyBorder="1">
      <alignment/>
      <protection/>
    </xf>
    <xf numFmtId="0" fontId="5" fillId="0" borderId="10" xfId="20" applyFont="1" applyFill="1" applyBorder="1">
      <alignment/>
      <protection/>
    </xf>
    <xf numFmtId="0" fontId="5" fillId="0" borderId="9" xfId="20" applyFont="1" applyFill="1" applyBorder="1" applyAlignment="1">
      <alignment horizontal="centerContinuous"/>
      <protection/>
    </xf>
    <xf numFmtId="0" fontId="5" fillId="0" borderId="10" xfId="20" applyFont="1" applyFill="1" applyBorder="1" applyAlignment="1">
      <alignment horizontal="centerContinuous"/>
      <protection/>
    </xf>
    <xf numFmtId="0" fontId="5" fillId="0" borderId="11" xfId="20" applyFont="1" applyFill="1" applyBorder="1">
      <alignment/>
      <protection/>
    </xf>
    <xf numFmtId="0" fontId="5" fillId="0" borderId="0" xfId="20" applyFont="1" applyFill="1" applyBorder="1" applyAlignment="1">
      <alignment horizontal="center"/>
      <protection/>
    </xf>
    <xf numFmtId="0" fontId="5" fillId="0" borderId="12" xfId="20" applyFont="1" applyFill="1" applyBorder="1" applyAlignment="1">
      <alignment horizontal="center"/>
      <protection/>
    </xf>
    <xf numFmtId="0" fontId="5" fillId="0" borderId="13" xfId="20" applyFont="1" applyFill="1" applyBorder="1" applyAlignment="1">
      <alignment horizontal="center"/>
      <protection/>
    </xf>
    <xf numFmtId="0" fontId="5" fillId="0" borderId="14" xfId="20" applyFont="1" applyFill="1" applyBorder="1" applyAlignment="1">
      <alignment horizontal="center"/>
      <protection/>
    </xf>
    <xf numFmtId="0" fontId="5" fillId="0" borderId="15" xfId="20" applyFont="1" applyFill="1" applyBorder="1" applyAlignment="1">
      <alignment horizontal="center"/>
      <protection/>
    </xf>
    <xf numFmtId="0" fontId="5" fillId="0" borderId="16" xfId="20" applyFont="1" applyFill="1" applyBorder="1">
      <alignment/>
      <protection/>
    </xf>
    <xf numFmtId="0" fontId="5" fillId="0" borderId="17" xfId="20" applyFont="1" applyFill="1" applyBorder="1" applyAlignment="1">
      <alignment horizontal="center"/>
      <protection/>
    </xf>
    <xf numFmtId="0" fontId="5" fillId="0" borderId="18" xfId="20" applyFont="1" applyFill="1" applyBorder="1" applyAlignment="1">
      <alignment horizontal="center"/>
      <protection/>
    </xf>
    <xf numFmtId="0" fontId="5" fillId="0" borderId="19" xfId="20" applyFont="1" applyFill="1" applyBorder="1" applyAlignment="1">
      <alignment horizontal="center"/>
      <protection/>
    </xf>
    <xf numFmtId="0" fontId="5" fillId="0" borderId="20" xfId="20" applyFont="1" applyFill="1" applyBorder="1" applyAlignment="1">
      <alignment horizontal="center"/>
      <protection/>
    </xf>
    <xf numFmtId="0" fontId="5" fillId="0" borderId="21" xfId="20" applyFont="1" applyFill="1" applyBorder="1" applyAlignment="1">
      <alignment horizontal="center"/>
      <protection/>
    </xf>
    <xf numFmtId="0" fontId="5" fillId="0" borderId="22" xfId="20" applyFont="1" applyFill="1" applyBorder="1">
      <alignment/>
      <protection/>
    </xf>
    <xf numFmtId="3" fontId="5" fillId="0" borderId="23" xfId="20" applyNumberFormat="1" applyFont="1" applyFill="1" applyBorder="1">
      <alignment/>
      <protection/>
    </xf>
    <xf numFmtId="0" fontId="5" fillId="0" borderId="24" xfId="20" applyFont="1" applyFill="1" applyBorder="1">
      <alignment/>
      <protection/>
    </xf>
    <xf numFmtId="0" fontId="5" fillId="0" borderId="25" xfId="20" applyFont="1" applyFill="1" applyBorder="1">
      <alignment/>
      <protection/>
    </xf>
    <xf numFmtId="3" fontId="5" fillId="0" borderId="26" xfId="20" applyNumberFormat="1" applyFont="1" applyFill="1" applyBorder="1">
      <alignment/>
      <protection/>
    </xf>
    <xf numFmtId="0" fontId="6" fillId="0" borderId="7" xfId="20" applyFont="1" applyFill="1" applyBorder="1">
      <alignment/>
      <protection/>
    </xf>
    <xf numFmtId="0" fontId="6" fillId="0" borderId="13" xfId="20" applyFont="1" applyFill="1" applyBorder="1">
      <alignment/>
      <protection/>
    </xf>
    <xf numFmtId="3" fontId="5" fillId="0" borderId="12" xfId="20" applyNumberFormat="1" applyFont="1" applyFill="1" applyBorder="1">
      <alignment/>
      <protection/>
    </xf>
    <xf numFmtId="164" fontId="5" fillId="0" borderId="13" xfId="20" applyNumberFormat="1" applyFont="1" applyFill="1" applyBorder="1">
      <alignment/>
      <protection/>
    </xf>
    <xf numFmtId="3" fontId="5" fillId="0" borderId="14" xfId="20" applyNumberFormat="1" applyFont="1" applyFill="1" applyBorder="1">
      <alignment/>
      <protection/>
    </xf>
    <xf numFmtId="164" fontId="5" fillId="0" borderId="15" xfId="20" applyNumberFormat="1" applyFont="1" applyFill="1" applyBorder="1">
      <alignment/>
      <protection/>
    </xf>
    <xf numFmtId="0" fontId="6" fillId="0" borderId="16" xfId="20" applyFont="1" applyFill="1" applyBorder="1">
      <alignment/>
      <protection/>
    </xf>
    <xf numFmtId="3" fontId="5" fillId="0" borderId="17" xfId="20" applyNumberFormat="1" applyFont="1" applyFill="1" applyBorder="1">
      <alignment/>
      <protection/>
    </xf>
    <xf numFmtId="164" fontId="5" fillId="0" borderId="27" xfId="20" applyNumberFormat="1" applyFont="1" applyFill="1" applyBorder="1">
      <alignment/>
      <protection/>
    </xf>
    <xf numFmtId="164" fontId="5" fillId="0" borderId="19" xfId="20" applyNumberFormat="1" applyFont="1" applyFill="1" applyBorder="1">
      <alignment/>
      <protection/>
    </xf>
    <xf numFmtId="3" fontId="5" fillId="0" borderId="20" xfId="20" applyNumberFormat="1" applyFont="1" applyFill="1" applyBorder="1">
      <alignment/>
      <protection/>
    </xf>
    <xf numFmtId="164" fontId="5" fillId="0" borderId="21" xfId="20" applyNumberFormat="1" applyFont="1" applyFill="1" applyBorder="1">
      <alignment/>
      <protection/>
    </xf>
    <xf numFmtId="3" fontId="5" fillId="0" borderId="23" xfId="20" applyNumberFormat="1" applyFont="1" applyFill="1" applyBorder="1" applyAlignment="1">
      <alignment horizontal="right"/>
      <protection/>
    </xf>
    <xf numFmtId="3" fontId="5" fillId="0" borderId="26" xfId="20" applyNumberFormat="1" applyFont="1" applyFill="1" applyBorder="1" applyAlignment="1">
      <alignment horizontal="right"/>
      <protection/>
    </xf>
    <xf numFmtId="3" fontId="5" fillId="0" borderId="18" xfId="20" applyNumberFormat="1" applyFont="1" applyFill="1" applyBorder="1">
      <alignment/>
      <protection/>
    </xf>
    <xf numFmtId="3" fontId="5" fillId="0" borderId="20" xfId="20" applyNumberFormat="1" applyFont="1" applyFill="1" applyBorder="1" applyAlignment="1">
      <alignment horizontal="right"/>
      <protection/>
    </xf>
    <xf numFmtId="0" fontId="5" fillId="0" borderId="1" xfId="20" applyFont="1" applyFill="1" applyBorder="1">
      <alignment/>
      <protection/>
    </xf>
    <xf numFmtId="3" fontId="5" fillId="0" borderId="28" xfId="20" applyNumberFormat="1" applyFont="1" applyFill="1" applyBorder="1">
      <alignment/>
      <protection/>
    </xf>
    <xf numFmtId="3" fontId="5" fillId="0" borderId="28" xfId="20" applyNumberFormat="1" applyFont="1" applyFill="1" applyBorder="1" applyAlignment="1">
      <alignment horizontal="right"/>
      <protection/>
    </xf>
    <xf numFmtId="0" fontId="5" fillId="0" borderId="29" xfId="20" applyFont="1" applyFill="1" applyBorder="1">
      <alignment/>
      <protection/>
    </xf>
    <xf numFmtId="0" fontId="5" fillId="0" borderId="30" xfId="20" applyFont="1" applyFill="1" applyBorder="1">
      <alignment/>
      <protection/>
    </xf>
    <xf numFmtId="0" fontId="5" fillId="0" borderId="31" xfId="20" applyFont="1" applyFill="1" applyBorder="1" applyAlignment="1">
      <alignment horizontal="center"/>
      <protection/>
    </xf>
    <xf numFmtId="0" fontId="5" fillId="0" borderId="32" xfId="20" applyFont="1" applyFill="1" applyBorder="1" applyAlignment="1">
      <alignment horizontal="center"/>
      <protection/>
    </xf>
    <xf numFmtId="0" fontId="5" fillId="0" borderId="33" xfId="20" applyFont="1" applyFill="1" applyBorder="1" applyAlignment="1">
      <alignment horizontal="center"/>
      <protection/>
    </xf>
    <xf numFmtId="3" fontId="5" fillId="0" borderId="33" xfId="20" applyNumberFormat="1" applyFont="1" applyFill="1" applyBorder="1">
      <alignment/>
      <protection/>
    </xf>
    <xf numFmtId="0" fontId="5" fillId="0" borderId="34" xfId="20" applyFont="1" applyFill="1" applyBorder="1">
      <alignment/>
      <protection/>
    </xf>
    <xf numFmtId="0" fontId="6" fillId="0" borderId="34" xfId="20" applyFont="1" applyFill="1" applyBorder="1">
      <alignment/>
      <protection/>
    </xf>
    <xf numFmtId="3" fontId="5" fillId="0" borderId="35" xfId="20" applyNumberFormat="1" applyFont="1" applyFill="1" applyBorder="1">
      <alignment/>
      <protection/>
    </xf>
    <xf numFmtId="3" fontId="6" fillId="0" borderId="35" xfId="20" applyNumberFormat="1" applyFont="1" applyFill="1" applyBorder="1">
      <alignment/>
      <protection/>
    </xf>
    <xf numFmtId="3" fontId="6" fillId="0" borderId="12" xfId="20" applyNumberFormat="1" applyFont="1" applyFill="1" applyBorder="1">
      <alignment/>
      <protection/>
    </xf>
    <xf numFmtId="0" fontId="5" fillId="0" borderId="36" xfId="20" applyFont="1" applyFill="1" applyBorder="1">
      <alignment/>
      <protection/>
    </xf>
    <xf numFmtId="3" fontId="5" fillId="0" borderId="37" xfId="20" applyNumberFormat="1" applyFont="1" applyFill="1" applyBorder="1">
      <alignment/>
      <protection/>
    </xf>
    <xf numFmtId="3" fontId="5" fillId="0" borderId="38" xfId="20" applyNumberFormat="1" applyFont="1" applyFill="1" applyBorder="1">
      <alignment/>
      <protection/>
    </xf>
    <xf numFmtId="3" fontId="5" fillId="0" borderId="39" xfId="20" applyNumberFormat="1" applyFont="1" applyFill="1" applyBorder="1">
      <alignment/>
      <protection/>
    </xf>
    <xf numFmtId="164" fontId="5" fillId="0" borderId="40" xfId="20" applyNumberFormat="1" applyFont="1" applyFill="1" applyBorder="1" applyAlignment="1">
      <alignment horizontal="right"/>
      <protection/>
    </xf>
    <xf numFmtId="3" fontId="5" fillId="0" borderId="37" xfId="20" applyNumberFormat="1" applyFont="1" applyFill="1" applyBorder="1" applyAlignment="1">
      <alignment horizontal="right"/>
      <protection/>
    </xf>
    <xf numFmtId="164" fontId="5" fillId="0" borderId="41" xfId="20" applyNumberFormat="1" applyFont="1" applyFill="1" applyBorder="1" applyAlignment="1">
      <alignment horizontal="right"/>
      <protection/>
    </xf>
    <xf numFmtId="164" fontId="5" fillId="0" borderId="13" xfId="20" applyNumberFormat="1" applyFont="1" applyFill="1" applyBorder="1" applyAlignment="1">
      <alignment horizontal="right"/>
      <protection/>
    </xf>
    <xf numFmtId="3" fontId="5" fillId="0" borderId="42" xfId="20" applyNumberFormat="1" applyFont="1" applyFill="1" applyBorder="1">
      <alignment/>
      <protection/>
    </xf>
    <xf numFmtId="164" fontId="5" fillId="0" borderId="10" xfId="20" applyNumberFormat="1" applyFont="1" applyFill="1" applyBorder="1">
      <alignment/>
      <protection/>
    </xf>
    <xf numFmtId="164" fontId="5" fillId="0" borderId="11" xfId="20" applyNumberFormat="1" applyFont="1" applyFill="1" applyBorder="1">
      <alignment/>
      <protection/>
    </xf>
    <xf numFmtId="164" fontId="5" fillId="0" borderId="43" xfId="20" applyNumberFormat="1" applyFont="1" applyFill="1" applyBorder="1">
      <alignment/>
      <protection/>
    </xf>
    <xf numFmtId="164" fontId="5" fillId="0" borderId="44" xfId="20" applyNumberFormat="1" applyFont="1" applyFill="1" applyBorder="1">
      <alignment/>
      <protection/>
    </xf>
    <xf numFmtId="164" fontId="5" fillId="0" borderId="45" xfId="20" applyNumberFormat="1" applyFont="1" applyFill="1" applyBorder="1">
      <alignment/>
      <protection/>
    </xf>
    <xf numFmtId="164" fontId="5" fillId="0" borderId="46" xfId="20" applyNumberFormat="1" applyFont="1" applyFill="1" applyBorder="1" applyAlignment="1">
      <alignment horizontal="right"/>
      <protection/>
    </xf>
    <xf numFmtId="3" fontId="5" fillId="0" borderId="47" xfId="20" applyNumberFormat="1" applyFont="1" applyFill="1" applyBorder="1">
      <alignment/>
      <protection/>
    </xf>
    <xf numFmtId="164" fontId="5" fillId="0" borderId="45" xfId="20" applyNumberFormat="1" applyFont="1" applyFill="1" applyBorder="1" applyAlignment="1">
      <alignment horizontal="right"/>
      <protection/>
    </xf>
    <xf numFmtId="164" fontId="5" fillId="0" borderId="44" xfId="20" applyNumberFormat="1" applyFont="1" applyFill="1" applyBorder="1" applyAlignment="1">
      <alignment horizontal="right"/>
      <protection/>
    </xf>
    <xf numFmtId="164" fontId="5" fillId="0" borderId="46" xfId="20" applyNumberFormat="1" applyFont="1" applyFill="1" applyBorder="1">
      <alignment/>
      <protection/>
    </xf>
    <xf numFmtId="164" fontId="5" fillId="0" borderId="3" xfId="20" applyNumberFormat="1" applyFont="1" applyFill="1" applyBorder="1" applyAlignment="1">
      <alignment horizontal="right"/>
      <protection/>
    </xf>
    <xf numFmtId="164" fontId="5" fillId="0" borderId="19" xfId="20" applyNumberFormat="1" applyFont="1" applyFill="1" applyBorder="1" applyAlignment="1">
      <alignment horizontal="right"/>
      <protection/>
    </xf>
    <xf numFmtId="164" fontId="5" fillId="0" borderId="3" xfId="20" applyNumberFormat="1" applyFont="1" applyFill="1" applyBorder="1">
      <alignment/>
      <protection/>
    </xf>
    <xf numFmtId="164" fontId="5" fillId="0" borderId="6" xfId="20" applyNumberFormat="1" applyFont="1" applyFill="1" applyBorder="1">
      <alignment/>
      <protection/>
    </xf>
    <xf numFmtId="3" fontId="5" fillId="0" borderId="48" xfId="20" applyNumberFormat="1" applyFont="1" applyFill="1" applyBorder="1">
      <alignment/>
      <protection/>
    </xf>
    <xf numFmtId="3" fontId="5" fillId="0" borderId="48" xfId="20" applyNumberFormat="1" applyFont="1" applyFill="1" applyBorder="1" applyAlignment="1">
      <alignment horizontal="right"/>
      <protection/>
    </xf>
    <xf numFmtId="3" fontId="5" fillId="0" borderId="18" xfId="20" applyNumberFormat="1" applyFont="1" applyFill="1" applyBorder="1" applyAlignment="1">
      <alignment horizontal="right"/>
      <protection/>
    </xf>
    <xf numFmtId="0" fontId="5" fillId="0" borderId="3" xfId="20" applyFont="1" applyFill="1" applyBorder="1">
      <alignment/>
      <protection/>
    </xf>
    <xf numFmtId="164" fontId="5" fillId="0" borderId="40" xfId="20" applyNumberFormat="1" applyFont="1" applyFill="1" applyBorder="1">
      <alignment/>
      <protection/>
    </xf>
    <xf numFmtId="0" fontId="5" fillId="0" borderId="13" xfId="20" applyFont="1" applyFill="1" applyBorder="1">
      <alignment/>
      <protection/>
    </xf>
    <xf numFmtId="3" fontId="5" fillId="0" borderId="49" xfId="20" applyNumberFormat="1" applyFont="1" applyFill="1" applyBorder="1">
      <alignment/>
      <protection/>
    </xf>
    <xf numFmtId="164" fontId="5" fillId="0" borderId="10" xfId="20" applyNumberFormat="1" applyFont="1" applyFill="1" applyBorder="1" applyAlignment="1">
      <alignment horizontal="right"/>
      <protection/>
    </xf>
    <xf numFmtId="164" fontId="5" fillId="0" borderId="50" xfId="20" applyNumberFormat="1" applyFont="1" applyFill="1" applyBorder="1" applyAlignment="1">
      <alignment horizontal="right"/>
      <protection/>
    </xf>
    <xf numFmtId="164" fontId="5" fillId="0" borderId="15" xfId="20" applyNumberFormat="1" applyFont="1" applyFill="1" applyBorder="1" applyAlignment="1">
      <alignment horizontal="right"/>
      <protection/>
    </xf>
    <xf numFmtId="164" fontId="5" fillId="0" borderId="51" xfId="20" applyNumberFormat="1" applyFont="1" applyFill="1" applyBorder="1">
      <alignment/>
      <protection/>
    </xf>
    <xf numFmtId="3" fontId="5" fillId="0" borderId="52" xfId="20" applyNumberFormat="1" applyFont="1" applyFill="1" applyBorder="1">
      <alignment/>
      <protection/>
    </xf>
    <xf numFmtId="164" fontId="5" fillId="0" borderId="51" xfId="20" applyNumberFormat="1" applyFont="1" applyFill="1" applyBorder="1" applyAlignment="1">
      <alignment horizontal="right"/>
      <protection/>
    </xf>
    <xf numFmtId="164" fontId="5" fillId="0" borderId="53" xfId="20" applyNumberFormat="1" applyFont="1" applyFill="1" applyBorder="1" applyAlignment="1">
      <alignment horizontal="right"/>
      <protection/>
    </xf>
    <xf numFmtId="3" fontId="5" fillId="0" borderId="54" xfId="20" applyNumberFormat="1" applyFont="1" applyFill="1" applyBorder="1">
      <alignment/>
      <protection/>
    </xf>
    <xf numFmtId="3" fontId="5" fillId="0" borderId="55" xfId="20" applyNumberFormat="1" applyFont="1" applyFill="1" applyBorder="1">
      <alignment/>
      <protection/>
    </xf>
    <xf numFmtId="3" fontId="5" fillId="0" borderId="55" xfId="20" applyNumberFormat="1" applyFont="1" applyFill="1" applyBorder="1" applyAlignment="1">
      <alignment horizontal="right"/>
      <protection/>
    </xf>
    <xf numFmtId="3" fontId="5" fillId="0" borderId="56" xfId="20" applyNumberFormat="1" applyFont="1" applyFill="1" applyBorder="1">
      <alignment/>
      <protection/>
    </xf>
    <xf numFmtId="3" fontId="5" fillId="0" borderId="0" xfId="20" applyNumberFormat="1" applyFont="1" applyFill="1" applyBorder="1">
      <alignment/>
      <protection/>
    </xf>
    <xf numFmtId="3" fontId="5" fillId="0" borderId="12" xfId="20" applyNumberFormat="1" applyFont="1" applyFill="1" applyBorder="1" applyAlignment="1">
      <alignment horizontal="right"/>
      <protection/>
    </xf>
    <xf numFmtId="3" fontId="5" fillId="0" borderId="57" xfId="20" applyNumberFormat="1" applyFont="1" applyFill="1" applyBorder="1">
      <alignment/>
      <protection/>
    </xf>
    <xf numFmtId="3" fontId="5" fillId="0" borderId="56" xfId="20" applyNumberFormat="1" applyFont="1" applyFill="1" applyBorder="1" applyAlignment="1">
      <alignment horizontal="right"/>
      <protection/>
    </xf>
    <xf numFmtId="3" fontId="5" fillId="0" borderId="47" xfId="20" applyNumberFormat="1" applyFont="1" applyFill="1" applyBorder="1" applyAlignment="1">
      <alignment horizontal="right"/>
      <protection/>
    </xf>
    <xf numFmtId="3" fontId="5" fillId="0" borderId="58" xfId="20" applyNumberFormat="1" applyFont="1" applyFill="1" applyBorder="1">
      <alignment/>
      <protection/>
    </xf>
    <xf numFmtId="3" fontId="5" fillId="0" borderId="58" xfId="20" applyNumberFormat="1" applyFont="1" applyFill="1" applyBorder="1" applyAlignment="1">
      <alignment horizontal="right"/>
      <protection/>
    </xf>
    <xf numFmtId="3" fontId="5" fillId="0" borderId="59" xfId="20" applyNumberFormat="1" applyFont="1" applyFill="1" applyBorder="1">
      <alignment/>
      <protection/>
    </xf>
    <xf numFmtId="164" fontId="5" fillId="0" borderId="60" xfId="20" applyNumberFormat="1" applyFont="1" applyFill="1" applyBorder="1">
      <alignment/>
      <protection/>
    </xf>
    <xf numFmtId="164" fontId="5" fillId="0" borderId="60" xfId="20" applyNumberFormat="1" applyFont="1" applyFill="1" applyBorder="1" applyAlignment="1">
      <alignment horizontal="right"/>
      <protection/>
    </xf>
    <xf numFmtId="164" fontId="5" fillId="0" borderId="61" xfId="20" applyNumberFormat="1" applyFont="1" applyFill="1" applyBorder="1">
      <alignment/>
      <protection/>
    </xf>
    <xf numFmtId="164" fontId="5" fillId="0" borderId="11" xfId="20" applyNumberFormat="1" applyFont="1" applyFill="1" applyBorder="1" applyAlignment="1">
      <alignment horizontal="right"/>
      <protection/>
    </xf>
    <xf numFmtId="164" fontId="5" fillId="0" borderId="21" xfId="20" applyNumberFormat="1" applyFont="1" applyFill="1" applyBorder="1" applyAlignment="1">
      <alignment horizontal="right"/>
      <protection/>
    </xf>
    <xf numFmtId="164" fontId="5" fillId="0" borderId="6" xfId="20" applyNumberFormat="1" applyFont="1" applyFill="1" applyBorder="1" applyAlignment="1">
      <alignment horizontal="right"/>
      <protection/>
    </xf>
    <xf numFmtId="3" fontId="5" fillId="0" borderId="62" xfId="20" applyNumberFormat="1" applyFont="1" applyFill="1" applyBorder="1">
      <alignment/>
      <protection/>
    </xf>
    <xf numFmtId="3" fontId="5" fillId="0" borderId="63" xfId="20" applyNumberFormat="1" applyFont="1" applyFill="1" applyBorder="1">
      <alignment/>
      <protection/>
    </xf>
    <xf numFmtId="3" fontId="5" fillId="0" borderId="14" xfId="20" applyNumberFormat="1" applyFont="1" applyFill="1" applyBorder="1" applyAlignment="1">
      <alignment horizontal="right"/>
      <protection/>
    </xf>
    <xf numFmtId="3" fontId="5" fillId="0" borderId="35" xfId="20" applyNumberFormat="1" applyFont="1" applyFill="1" applyBorder="1" applyAlignment="1">
      <alignment horizontal="right"/>
      <protection/>
    </xf>
    <xf numFmtId="3" fontId="5" fillId="0" borderId="9" xfId="20" applyNumberFormat="1" applyFont="1" applyFill="1" applyBorder="1">
      <alignment/>
      <protection/>
    </xf>
    <xf numFmtId="3" fontId="5" fillId="0" borderId="64" xfId="20" applyNumberFormat="1" applyFont="1" applyFill="1" applyBorder="1">
      <alignment/>
      <protection/>
    </xf>
    <xf numFmtId="3" fontId="5" fillId="0" borderId="65" xfId="20" applyNumberFormat="1" applyFont="1" applyFill="1" applyBorder="1">
      <alignment/>
      <protection/>
    </xf>
    <xf numFmtId="3" fontId="5" fillId="0" borderId="66" xfId="20" applyNumberFormat="1" applyFont="1" applyFill="1" applyBorder="1">
      <alignment/>
      <protection/>
    </xf>
    <xf numFmtId="3" fontId="5" fillId="0" borderId="67" xfId="20" applyNumberFormat="1" applyFont="1" applyFill="1" applyBorder="1">
      <alignment/>
      <protection/>
    </xf>
    <xf numFmtId="3" fontId="5" fillId="0" borderId="33" xfId="20" applyNumberFormat="1" applyFont="1" applyFill="1" applyBorder="1" applyAlignment="1">
      <alignment horizontal="right"/>
      <protection/>
    </xf>
    <xf numFmtId="3" fontId="5" fillId="0" borderId="68" xfId="20" applyNumberFormat="1" applyFont="1" applyFill="1" applyBorder="1">
      <alignment/>
      <protection/>
    </xf>
    <xf numFmtId="3" fontId="5" fillId="0" borderId="69" xfId="20" applyNumberFormat="1" applyFont="1" applyFill="1" applyBorder="1">
      <alignment/>
      <protection/>
    </xf>
    <xf numFmtId="3" fontId="5" fillId="0" borderId="70" xfId="20" applyNumberFormat="1" applyFont="1" applyFill="1" applyBorder="1">
      <alignment/>
      <protection/>
    </xf>
    <xf numFmtId="3" fontId="5" fillId="0" borderId="63" xfId="20" applyNumberFormat="1" applyFont="1" applyFill="1" applyBorder="1" applyAlignment="1">
      <alignment horizontal="right"/>
      <protection/>
    </xf>
    <xf numFmtId="3" fontId="5" fillId="0" borderId="67" xfId="20" applyNumberFormat="1" applyFont="1" applyFill="1" applyBorder="1" applyAlignment="1">
      <alignment horizontal="right"/>
      <protection/>
    </xf>
    <xf numFmtId="3" fontId="5" fillId="0" borderId="52" xfId="20" applyNumberFormat="1" applyFont="1" applyFill="1" applyBorder="1" applyAlignment="1">
      <alignment horizontal="right"/>
      <protection/>
    </xf>
    <xf numFmtId="3" fontId="5" fillId="0" borderId="42" xfId="20" applyNumberFormat="1" applyFont="1" applyFill="1" applyBorder="1" applyAlignment="1">
      <alignment horizontal="right"/>
      <protection/>
    </xf>
    <xf numFmtId="3" fontId="5" fillId="0" borderId="47" xfId="20" applyNumberFormat="1" applyFont="1" applyFill="1">
      <alignment/>
      <protection/>
    </xf>
    <xf numFmtId="3" fontId="5" fillId="0" borderId="23" xfId="20" applyNumberFormat="1" applyFont="1" applyFill="1">
      <alignment/>
      <protection/>
    </xf>
    <xf numFmtId="3" fontId="5" fillId="0" borderId="55" xfId="20" applyNumberFormat="1" applyFont="1" applyFill="1">
      <alignment/>
      <protection/>
    </xf>
    <xf numFmtId="3" fontId="5" fillId="0" borderId="59" xfId="20" applyNumberFormat="1" applyFont="1" applyFill="1" applyBorder="1" applyAlignment="1">
      <alignment horizontal="right"/>
      <protection/>
    </xf>
    <xf numFmtId="0" fontId="7" fillId="0" borderId="0" xfId="20" applyFont="1" applyFill="1">
      <alignment/>
      <protection/>
    </xf>
    <xf numFmtId="0" fontId="8" fillId="0" borderId="0" xfId="20" applyFont="1" applyFill="1">
      <alignment/>
      <protection/>
    </xf>
    <xf numFmtId="0" fontId="8" fillId="0" borderId="0" xfId="20" applyFont="1" applyFill="1" applyBorder="1">
      <alignment/>
      <protection/>
    </xf>
    <xf numFmtId="0" fontId="1" fillId="0" borderId="0" xfId="20" applyFont="1" applyFill="1" applyAlignment="1">
      <alignment horizontal="right"/>
      <protection/>
    </xf>
    <xf numFmtId="0" fontId="5" fillId="0" borderId="71" xfId="20" applyFont="1" applyFill="1" applyBorder="1" applyAlignment="1">
      <alignment horizontal="center"/>
      <protection/>
    </xf>
    <xf numFmtId="0" fontId="5" fillId="0" borderId="2" xfId="20" applyFont="1" applyFill="1" applyBorder="1" applyAlignment="1">
      <alignment horizontal="center"/>
      <protection/>
    </xf>
    <xf numFmtId="0" fontId="5" fillId="0" borderId="3" xfId="20" applyFont="1" applyFill="1" applyBorder="1" applyAlignment="1">
      <alignment horizontal="center"/>
      <protection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Kopie - 1.Q 03-HČ rozb-tab. celk. výsledky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94</xdr:row>
      <xdr:rowOff>0</xdr:rowOff>
    </xdr:from>
    <xdr:to>
      <xdr:col>18</xdr:col>
      <xdr:colOff>0</xdr:colOff>
      <xdr:row>94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105900" y="136493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105"/>
  <sheetViews>
    <sheetView tabSelected="1" workbookViewId="0" topLeftCell="A1">
      <selection activeCell="T4" sqref="T4:Y4"/>
    </sheetView>
  </sheetViews>
  <sheetFormatPr defaultColWidth="9.00390625" defaultRowHeight="12.75"/>
  <cols>
    <col min="1" max="1" width="14.75390625" style="6" customWidth="1"/>
    <col min="2" max="3" width="6.75390625" style="6" customWidth="1"/>
    <col min="4" max="4" width="4.75390625" style="6" customWidth="1"/>
    <col min="5" max="6" width="6.75390625" style="6" customWidth="1"/>
    <col min="7" max="7" width="4.75390625" style="6" customWidth="1"/>
    <col min="8" max="9" width="6.75390625" style="6" customWidth="1"/>
    <col min="10" max="10" width="4.75390625" style="6" customWidth="1"/>
    <col min="11" max="12" width="6.75390625" style="6" customWidth="1"/>
    <col min="13" max="13" width="4.75390625" style="6" customWidth="1"/>
    <col min="14" max="15" width="6.75390625" style="6" customWidth="1"/>
    <col min="16" max="16" width="4.75390625" style="6" customWidth="1"/>
    <col min="17" max="18" width="6.75390625" style="6" customWidth="1"/>
    <col min="19" max="19" width="4.75390625" style="6" customWidth="1"/>
    <col min="20" max="21" width="6.75390625" style="6" customWidth="1"/>
    <col min="22" max="22" width="4.75390625" style="6" customWidth="1"/>
    <col min="23" max="24" width="6.75390625" style="6" customWidth="1"/>
    <col min="25" max="25" width="4.75390625" style="6" customWidth="1"/>
    <col min="26" max="122" width="10.75390625" style="6" customWidth="1"/>
    <col min="123" max="141" width="6.75390625" style="6" customWidth="1"/>
    <col min="142" max="16384" width="9.125" style="6" customWidth="1"/>
  </cols>
  <sheetData>
    <row r="4" spans="20:25" ht="12.75">
      <c r="T4" s="148" t="s">
        <v>76</v>
      </c>
      <c r="U4" s="148"/>
      <c r="V4" s="148"/>
      <c r="W4" s="148"/>
      <c r="X4" s="148"/>
      <c r="Y4" s="148"/>
    </row>
    <row r="6" spans="1:25" ht="12" customHeight="1">
      <c r="A6" s="8"/>
      <c r="B6" s="8"/>
      <c r="C6" s="8"/>
      <c r="D6" s="8"/>
      <c r="Y6" s="9"/>
    </row>
    <row r="7" ht="3" customHeight="1"/>
    <row r="8" spans="1:11" ht="21" customHeight="1">
      <c r="A8" s="145" t="s">
        <v>74</v>
      </c>
      <c r="B8" s="145"/>
      <c r="C8" s="145"/>
      <c r="D8" s="145"/>
      <c r="E8" s="146"/>
      <c r="F8" s="146"/>
      <c r="G8" s="147"/>
      <c r="H8" s="147"/>
      <c r="I8" s="147"/>
      <c r="J8" s="147"/>
      <c r="K8" s="146"/>
    </row>
    <row r="9" spans="17:25" ht="12" customHeight="1" thickBot="1">
      <c r="Q9" s="9"/>
      <c r="X9" s="9"/>
      <c r="Y9" s="9" t="s">
        <v>0</v>
      </c>
    </row>
    <row r="10" spans="1:25" ht="12" customHeight="1">
      <c r="A10" s="10" t="s">
        <v>1</v>
      </c>
      <c r="B10" s="149" t="s">
        <v>60</v>
      </c>
      <c r="C10" s="150"/>
      <c r="D10" s="151"/>
      <c r="E10" s="149" t="s">
        <v>2</v>
      </c>
      <c r="F10" s="150"/>
      <c r="G10" s="151"/>
      <c r="H10" s="11" t="s">
        <v>61</v>
      </c>
      <c r="I10" s="11"/>
      <c r="J10" s="12"/>
      <c r="K10" s="11" t="s">
        <v>3</v>
      </c>
      <c r="L10" s="11"/>
      <c r="M10" s="12"/>
      <c r="N10" s="13" t="s">
        <v>4</v>
      </c>
      <c r="O10" s="13"/>
      <c r="P10" s="13"/>
      <c r="Q10" s="13"/>
      <c r="R10" s="13"/>
      <c r="S10" s="13"/>
      <c r="T10" s="13"/>
      <c r="U10" s="13"/>
      <c r="V10" s="14"/>
      <c r="W10" s="11" t="s">
        <v>5</v>
      </c>
      <c r="X10" s="11"/>
      <c r="Y10" s="15"/>
    </row>
    <row r="11" spans="1:25" ht="12" customHeight="1">
      <c r="A11" s="16"/>
      <c r="B11" s="17"/>
      <c r="C11" s="18"/>
      <c r="D11" s="19"/>
      <c r="E11" s="18"/>
      <c r="F11" s="18"/>
      <c r="G11" s="19"/>
      <c r="H11" s="18"/>
      <c r="I11" s="18"/>
      <c r="J11" s="19"/>
      <c r="K11" s="18"/>
      <c r="L11" s="18"/>
      <c r="M11" s="19"/>
      <c r="N11" s="20" t="s">
        <v>6</v>
      </c>
      <c r="O11" s="20"/>
      <c r="P11" s="21"/>
      <c r="Q11" s="20" t="s">
        <v>7</v>
      </c>
      <c r="R11" s="20"/>
      <c r="S11" s="21"/>
      <c r="T11" s="20" t="s">
        <v>8</v>
      </c>
      <c r="U11" s="20"/>
      <c r="V11" s="21"/>
      <c r="W11" s="18"/>
      <c r="X11" s="18"/>
      <c r="Y11" s="22"/>
    </row>
    <row r="12" spans="1:25" ht="12" customHeight="1">
      <c r="A12" s="16"/>
      <c r="B12" s="60" t="s">
        <v>9</v>
      </c>
      <c r="C12" s="61" t="s">
        <v>10</v>
      </c>
      <c r="D12" s="25" t="s">
        <v>30</v>
      </c>
      <c r="E12" s="23" t="s">
        <v>9</v>
      </c>
      <c r="F12" s="24" t="s">
        <v>10</v>
      </c>
      <c r="G12" s="25" t="s">
        <v>11</v>
      </c>
      <c r="H12" s="60" t="s">
        <v>9</v>
      </c>
      <c r="I12" s="61" t="s">
        <v>10</v>
      </c>
      <c r="J12" s="25" t="s">
        <v>30</v>
      </c>
      <c r="K12" s="26" t="s">
        <v>9</v>
      </c>
      <c r="L12" s="26" t="s">
        <v>10</v>
      </c>
      <c r="M12" s="25" t="s">
        <v>12</v>
      </c>
      <c r="N12" s="26" t="s">
        <v>9</v>
      </c>
      <c r="O12" s="26" t="s">
        <v>10</v>
      </c>
      <c r="P12" s="25" t="s">
        <v>11</v>
      </c>
      <c r="Q12" s="26" t="s">
        <v>9</v>
      </c>
      <c r="R12" s="26" t="s">
        <v>10</v>
      </c>
      <c r="S12" s="25" t="s">
        <v>11</v>
      </c>
      <c r="T12" s="26" t="s">
        <v>9</v>
      </c>
      <c r="U12" s="26" t="s">
        <v>10</v>
      </c>
      <c r="V12" s="25" t="s">
        <v>11</v>
      </c>
      <c r="W12" s="26" t="s">
        <v>9</v>
      </c>
      <c r="X12" s="26" t="s">
        <v>10</v>
      </c>
      <c r="Y12" s="27" t="s">
        <v>11</v>
      </c>
    </row>
    <row r="13" spans="1:25" ht="12" customHeight="1" thickBot="1">
      <c r="A13" s="28"/>
      <c r="B13" s="62"/>
      <c r="C13" s="30" t="s">
        <v>75</v>
      </c>
      <c r="D13" s="31" t="s">
        <v>13</v>
      </c>
      <c r="E13" s="29"/>
      <c r="F13" s="30" t="s">
        <v>75</v>
      </c>
      <c r="G13" s="31" t="s">
        <v>13</v>
      </c>
      <c r="H13" s="62"/>
      <c r="I13" s="30" t="s">
        <v>75</v>
      </c>
      <c r="J13" s="31" t="s">
        <v>13</v>
      </c>
      <c r="K13" s="32"/>
      <c r="L13" s="30" t="s">
        <v>75</v>
      </c>
      <c r="M13" s="31" t="s">
        <v>13</v>
      </c>
      <c r="N13" s="32"/>
      <c r="O13" s="30" t="s">
        <v>75</v>
      </c>
      <c r="P13" s="31" t="s">
        <v>13</v>
      </c>
      <c r="Q13" s="32"/>
      <c r="R13" s="30" t="s">
        <v>75</v>
      </c>
      <c r="S13" s="31" t="s">
        <v>13</v>
      </c>
      <c r="T13" s="32"/>
      <c r="U13" s="30" t="s">
        <v>75</v>
      </c>
      <c r="V13" s="31" t="s">
        <v>13</v>
      </c>
      <c r="W13" s="32"/>
      <c r="X13" s="30" t="s">
        <v>75</v>
      </c>
      <c r="Y13" s="33" t="s">
        <v>13</v>
      </c>
    </row>
    <row r="14" spans="1:25" ht="11.25" customHeight="1">
      <c r="A14" s="34" t="s">
        <v>14</v>
      </c>
      <c r="B14" s="125">
        <v>38139</v>
      </c>
      <c r="C14" s="84">
        <v>38252</v>
      </c>
      <c r="D14" s="82">
        <f>C14*100/B14</f>
        <v>100.29628464301634</v>
      </c>
      <c r="E14" s="124">
        <v>42139</v>
      </c>
      <c r="F14" s="84">
        <v>40248</v>
      </c>
      <c r="G14" s="82">
        <f>F14*100/E14</f>
        <v>95.51247063290539</v>
      </c>
      <c r="H14" s="125">
        <f aca="true" t="shared" si="0" ref="H14:I18">K14</f>
        <v>37915</v>
      </c>
      <c r="I14" s="84">
        <f t="shared" si="0"/>
        <v>34110</v>
      </c>
      <c r="J14" s="82">
        <f>I14*100/H14</f>
        <v>89.96439403929843</v>
      </c>
      <c r="K14" s="35">
        <f aca="true" t="shared" si="1" ref="K14:L18">N14+Q14+T14</f>
        <v>37915</v>
      </c>
      <c r="L14" s="35">
        <f t="shared" si="1"/>
        <v>34110</v>
      </c>
      <c r="M14" s="82">
        <f>L14*100/K14</f>
        <v>89.96439403929843</v>
      </c>
      <c r="N14" s="35">
        <v>4550</v>
      </c>
      <c r="O14" s="35">
        <v>4513</v>
      </c>
      <c r="P14" s="82">
        <f>O14*100/N14</f>
        <v>99.18681318681318</v>
      </c>
      <c r="Q14" s="35">
        <v>5500</v>
      </c>
      <c r="R14" s="35">
        <v>4256</v>
      </c>
      <c r="S14" s="82">
        <f>R14*100/Q14</f>
        <v>77.38181818181818</v>
      </c>
      <c r="T14" s="35">
        <v>27865</v>
      </c>
      <c r="U14" s="35">
        <v>25341</v>
      </c>
      <c r="V14" s="82">
        <f>U14*100/T14</f>
        <v>90.94204198815719</v>
      </c>
      <c r="W14" s="35">
        <f aca="true" t="shared" si="2" ref="W14:X18">E14-K14</f>
        <v>4224</v>
      </c>
      <c r="X14" s="35">
        <f t="shared" si="2"/>
        <v>6138</v>
      </c>
      <c r="Y14" s="87">
        <f>X14*100/W14</f>
        <v>145.3125</v>
      </c>
    </row>
    <row r="15" spans="1:25" ht="11.25" customHeight="1">
      <c r="A15" s="36" t="s">
        <v>16</v>
      </c>
      <c r="B15" s="125">
        <v>54600</v>
      </c>
      <c r="C15" s="84">
        <v>60407</v>
      </c>
      <c r="D15" s="82">
        <f>C15*100/B15</f>
        <v>110.63553113553114</v>
      </c>
      <c r="E15" s="124">
        <v>57600</v>
      </c>
      <c r="F15" s="141">
        <v>61740</v>
      </c>
      <c r="G15" s="81">
        <f>F15*100/E15</f>
        <v>107.1875</v>
      </c>
      <c r="H15" s="125">
        <f t="shared" si="0"/>
        <v>46824</v>
      </c>
      <c r="I15" s="84">
        <f t="shared" si="0"/>
        <v>45150</v>
      </c>
      <c r="J15" s="82">
        <f>I15*100/H15</f>
        <v>96.42491030240902</v>
      </c>
      <c r="K15" s="35">
        <f t="shared" si="1"/>
        <v>46824</v>
      </c>
      <c r="L15" s="35">
        <f t="shared" si="1"/>
        <v>45150</v>
      </c>
      <c r="M15" s="81">
        <f>L15*100/K15</f>
        <v>96.42491030240902</v>
      </c>
      <c r="N15" s="35">
        <v>3750</v>
      </c>
      <c r="O15" s="142">
        <v>3634</v>
      </c>
      <c r="P15" s="81">
        <f>O15*100/N15</f>
        <v>96.90666666666667</v>
      </c>
      <c r="Q15" s="35">
        <v>10550</v>
      </c>
      <c r="R15" s="143">
        <v>10373</v>
      </c>
      <c r="S15" s="81">
        <f>R15*100/Q15</f>
        <v>98.32227488151659</v>
      </c>
      <c r="T15" s="35">
        <v>32524</v>
      </c>
      <c r="U15" s="142">
        <v>31143</v>
      </c>
      <c r="V15" s="81">
        <f>U15*100/T15</f>
        <v>95.75390480875662</v>
      </c>
      <c r="W15" s="35">
        <f t="shared" si="2"/>
        <v>10776</v>
      </c>
      <c r="X15" s="35">
        <f t="shared" si="2"/>
        <v>16590</v>
      </c>
      <c r="Y15" s="118">
        <f>X15*100/W15</f>
        <v>153.9532293986637</v>
      </c>
    </row>
    <row r="16" spans="1:25" ht="11.25" customHeight="1">
      <c r="A16" s="36" t="s">
        <v>17</v>
      </c>
      <c r="B16" s="125">
        <v>94210</v>
      </c>
      <c r="C16" s="84">
        <v>100366</v>
      </c>
      <c r="D16" s="82">
        <f>C16*100/B16</f>
        <v>106.53433818066023</v>
      </c>
      <c r="E16" s="124">
        <v>99210</v>
      </c>
      <c r="F16" s="141">
        <v>103032</v>
      </c>
      <c r="G16" s="81">
        <f>F16*100/E16</f>
        <v>103.85243423042031</v>
      </c>
      <c r="H16" s="125">
        <f t="shared" si="0"/>
        <v>89590</v>
      </c>
      <c r="I16" s="84">
        <f t="shared" si="0"/>
        <v>86534</v>
      </c>
      <c r="J16" s="82">
        <f>I16*100/H16</f>
        <v>96.58890501172006</v>
      </c>
      <c r="K16" s="35">
        <f t="shared" si="1"/>
        <v>89590</v>
      </c>
      <c r="L16" s="35">
        <f t="shared" si="1"/>
        <v>86534</v>
      </c>
      <c r="M16" s="81">
        <f>L16*100/K16</f>
        <v>96.58890501172006</v>
      </c>
      <c r="N16" s="35">
        <v>6270</v>
      </c>
      <c r="O16" s="142">
        <v>5848</v>
      </c>
      <c r="P16" s="81">
        <f>O16*100/N16</f>
        <v>93.26953748006379</v>
      </c>
      <c r="Q16" s="35">
        <v>17550</v>
      </c>
      <c r="R16" s="142">
        <v>15620</v>
      </c>
      <c r="S16" s="81">
        <f>R16*100/Q16</f>
        <v>89.002849002849</v>
      </c>
      <c r="T16" s="35">
        <v>65770</v>
      </c>
      <c r="U16" s="142">
        <v>65066</v>
      </c>
      <c r="V16" s="81">
        <f>U16*100/T16</f>
        <v>98.92960316253611</v>
      </c>
      <c r="W16" s="35">
        <f t="shared" si="2"/>
        <v>9620</v>
      </c>
      <c r="X16" s="35">
        <f t="shared" si="2"/>
        <v>16498</v>
      </c>
      <c r="Y16" s="118">
        <f>X16*100/W16</f>
        <v>171.49688149688149</v>
      </c>
    </row>
    <row r="17" spans="1:25" ht="11.25" customHeight="1">
      <c r="A17" s="36" t="s">
        <v>18</v>
      </c>
      <c r="B17" s="125">
        <v>63155</v>
      </c>
      <c r="C17" s="84">
        <v>69706</v>
      </c>
      <c r="D17" s="82">
        <f>C17*100/B17</f>
        <v>110.3728920908875</v>
      </c>
      <c r="E17" s="124">
        <v>68155</v>
      </c>
      <c r="F17" s="141">
        <v>70888</v>
      </c>
      <c r="G17" s="81">
        <f>F17*100/E17</f>
        <v>104.00997725772137</v>
      </c>
      <c r="H17" s="125">
        <f t="shared" si="0"/>
        <v>77136</v>
      </c>
      <c r="I17" s="84">
        <f t="shared" si="0"/>
        <v>61127</v>
      </c>
      <c r="J17" s="82">
        <f>I17*100/H17</f>
        <v>79.24574777017216</v>
      </c>
      <c r="K17" s="35">
        <f t="shared" si="1"/>
        <v>77136</v>
      </c>
      <c r="L17" s="35">
        <f t="shared" si="1"/>
        <v>61127</v>
      </c>
      <c r="M17" s="81">
        <f>L17*100/K17</f>
        <v>79.24574777017216</v>
      </c>
      <c r="N17" s="35">
        <v>4400</v>
      </c>
      <c r="O17" s="142">
        <v>4270</v>
      </c>
      <c r="P17" s="81">
        <f>O17*100/N17</f>
        <v>97.04545454545455</v>
      </c>
      <c r="Q17" s="35">
        <v>24611</v>
      </c>
      <c r="R17" s="142">
        <v>16365</v>
      </c>
      <c r="S17" s="81">
        <f>R17*100/Q17</f>
        <v>66.49465686075332</v>
      </c>
      <c r="T17" s="35">
        <v>48125</v>
      </c>
      <c r="U17" s="142">
        <v>40492</v>
      </c>
      <c r="V17" s="81">
        <f>U17*100/T17</f>
        <v>84.13922077922078</v>
      </c>
      <c r="W17" s="35">
        <f t="shared" si="2"/>
        <v>-8981</v>
      </c>
      <c r="X17" s="35">
        <f t="shared" si="2"/>
        <v>9761</v>
      </c>
      <c r="Y17" s="119" t="s">
        <v>15</v>
      </c>
    </row>
    <row r="18" spans="1:25" ht="11.25" customHeight="1">
      <c r="A18" s="37" t="s">
        <v>62</v>
      </c>
      <c r="B18" s="129">
        <v>100687</v>
      </c>
      <c r="C18" s="77">
        <v>109856</v>
      </c>
      <c r="D18" s="78">
        <f>C18*100/B18</f>
        <v>109.10643876567978</v>
      </c>
      <c r="E18" s="128">
        <v>109997</v>
      </c>
      <c r="F18" s="77">
        <v>113405</v>
      </c>
      <c r="G18" s="80">
        <f>F18*100/E18</f>
        <v>103.09826631635408</v>
      </c>
      <c r="H18" s="129">
        <f t="shared" si="0"/>
        <v>100620</v>
      </c>
      <c r="I18" s="77">
        <f t="shared" si="0"/>
        <v>90354</v>
      </c>
      <c r="J18" s="78">
        <f>I18*100/H18</f>
        <v>89.79725700655933</v>
      </c>
      <c r="K18" s="38">
        <f t="shared" si="1"/>
        <v>100620</v>
      </c>
      <c r="L18" s="38">
        <f t="shared" si="1"/>
        <v>90354</v>
      </c>
      <c r="M18" s="80">
        <f>L18*100/K18</f>
        <v>89.79725700655933</v>
      </c>
      <c r="N18" s="38">
        <v>7450</v>
      </c>
      <c r="O18" s="38">
        <v>6979</v>
      </c>
      <c r="P18" s="80">
        <f>O18*100/N18</f>
        <v>93.67785234899328</v>
      </c>
      <c r="Q18" s="38">
        <v>26015</v>
      </c>
      <c r="R18" s="38">
        <v>20057</v>
      </c>
      <c r="S18" s="80">
        <f>R18*100/Q18</f>
        <v>77.09782817605227</v>
      </c>
      <c r="T18" s="38">
        <v>67155</v>
      </c>
      <c r="U18" s="38">
        <v>63318</v>
      </c>
      <c r="V18" s="80">
        <f>U18*100/T18</f>
        <v>94.28635246817065</v>
      </c>
      <c r="W18" s="38">
        <f t="shared" si="2"/>
        <v>9377</v>
      </c>
      <c r="X18" s="38">
        <f t="shared" si="2"/>
        <v>23051</v>
      </c>
      <c r="Y18" s="120">
        <f>X18*100/W18</f>
        <v>245.82489068998615</v>
      </c>
    </row>
    <row r="19" spans="1:25" ht="11.25" customHeight="1">
      <c r="A19" s="39" t="s">
        <v>19</v>
      </c>
      <c r="B19" s="67"/>
      <c r="C19" s="68"/>
      <c r="D19" s="40"/>
      <c r="E19" s="110"/>
      <c r="F19" s="41"/>
      <c r="G19" s="42"/>
      <c r="H19" s="66"/>
      <c r="I19" s="41"/>
      <c r="J19" s="42"/>
      <c r="K19" s="43"/>
      <c r="L19" s="43"/>
      <c r="M19" s="42"/>
      <c r="N19" s="43"/>
      <c r="O19" s="43"/>
      <c r="P19" s="42"/>
      <c r="Q19" s="43"/>
      <c r="R19" s="43"/>
      <c r="S19" s="42"/>
      <c r="T19" s="43"/>
      <c r="U19" s="43"/>
      <c r="V19" s="42"/>
      <c r="W19" s="43"/>
      <c r="X19" s="43"/>
      <c r="Y19" s="44"/>
    </row>
    <row r="20" spans="1:25" ht="11.25" customHeight="1" thickBot="1">
      <c r="A20" s="45" t="s">
        <v>20</v>
      </c>
      <c r="B20" s="63">
        <f>SUM(B14:B19)</f>
        <v>350791</v>
      </c>
      <c r="C20" s="53">
        <f>SUM(C14:C19)</f>
        <v>378587</v>
      </c>
      <c r="D20" s="48">
        <f aca="true" t="shared" si="3" ref="D20:D27">C20*100/B20</f>
        <v>107.92380648306256</v>
      </c>
      <c r="E20" s="46">
        <f>SUM(E14:E19)</f>
        <v>377101</v>
      </c>
      <c r="F20" s="112">
        <f>SUM(F14:F19)</f>
        <v>389313</v>
      </c>
      <c r="G20" s="47">
        <f aca="true" t="shared" si="4" ref="G20:G27">F20*100/E20</f>
        <v>103.23838971522218</v>
      </c>
      <c r="H20" s="63">
        <f>SUM(H14:H19)</f>
        <v>352085</v>
      </c>
      <c r="I20" s="53">
        <f>SUM(I14:I19)</f>
        <v>317275</v>
      </c>
      <c r="J20" s="48">
        <f>I20*100/H20</f>
        <v>90.11318289617564</v>
      </c>
      <c r="K20" s="49">
        <f>SUM(K14:K19)</f>
        <v>352085</v>
      </c>
      <c r="L20" s="49">
        <f>SUM(L14:L19)</f>
        <v>317275</v>
      </c>
      <c r="M20" s="48">
        <f aca="true" t="shared" si="5" ref="M20:M27">L20*100/K20</f>
        <v>90.11318289617564</v>
      </c>
      <c r="N20" s="49">
        <f>SUM(N14:N19)</f>
        <v>26420</v>
      </c>
      <c r="O20" s="46">
        <f>SUM(O14:O19)</f>
        <v>25244</v>
      </c>
      <c r="P20" s="47">
        <f aca="true" t="shared" si="6" ref="P20:P27">O20*100/N20</f>
        <v>95.54882664647994</v>
      </c>
      <c r="Q20" s="49">
        <f>SUM(Q14:Q19)</f>
        <v>84226</v>
      </c>
      <c r="R20" s="46">
        <f>SUM(R14:R19)</f>
        <v>66671</v>
      </c>
      <c r="S20" s="47">
        <f aca="true" t="shared" si="7" ref="S20:S27">R20*100/Q20</f>
        <v>79.15726735212405</v>
      </c>
      <c r="T20" s="49">
        <f>SUM(T14:T19)</f>
        <v>241439</v>
      </c>
      <c r="U20" s="46">
        <f>SUM(U14:U19)</f>
        <v>225360</v>
      </c>
      <c r="V20" s="47">
        <f aca="true" t="shared" si="8" ref="V20:V27">U20*100/T20</f>
        <v>93.34034683708929</v>
      </c>
      <c r="W20" s="49">
        <f aca="true" t="shared" si="9" ref="W20:W27">E20-K20</f>
        <v>25016</v>
      </c>
      <c r="X20" s="49">
        <f>SUM(X14:X19)</f>
        <v>72038</v>
      </c>
      <c r="Y20" s="50">
        <f>X20*100/W20</f>
        <v>287.9677006715702</v>
      </c>
    </row>
    <row r="21" spans="1:25" ht="11.25" customHeight="1">
      <c r="A21" s="34" t="s">
        <v>21</v>
      </c>
      <c r="B21" s="125">
        <v>116322</v>
      </c>
      <c r="C21" s="84">
        <v>139576</v>
      </c>
      <c r="D21" s="82">
        <f t="shared" si="3"/>
        <v>119.9910593009061</v>
      </c>
      <c r="E21" s="124">
        <v>121322</v>
      </c>
      <c r="F21" s="84">
        <v>132760</v>
      </c>
      <c r="G21" s="82">
        <f t="shared" si="4"/>
        <v>109.42780369594962</v>
      </c>
      <c r="H21" s="125">
        <f aca="true" t="shared" si="10" ref="H21:I23">K21</f>
        <v>99568</v>
      </c>
      <c r="I21" s="84">
        <f t="shared" si="10"/>
        <v>90426</v>
      </c>
      <c r="J21" s="82">
        <f>I21*100/H21</f>
        <v>90.81833520809899</v>
      </c>
      <c r="K21" s="35">
        <f aca="true" t="shared" si="11" ref="K21:L27">N21+Q21+T21</f>
        <v>99568</v>
      </c>
      <c r="L21" s="35">
        <f t="shared" si="11"/>
        <v>90426</v>
      </c>
      <c r="M21" s="82">
        <f t="shared" si="5"/>
        <v>90.81833520809899</v>
      </c>
      <c r="N21" s="35">
        <v>10068</v>
      </c>
      <c r="O21" s="35">
        <v>9868</v>
      </c>
      <c r="P21" s="82">
        <f t="shared" si="6"/>
        <v>98.01350814461661</v>
      </c>
      <c r="Q21" s="35">
        <v>19972</v>
      </c>
      <c r="R21" s="35">
        <v>16037</v>
      </c>
      <c r="S21" s="82">
        <f t="shared" si="7"/>
        <v>80.2974163829361</v>
      </c>
      <c r="T21" s="35">
        <v>69528</v>
      </c>
      <c r="U21" s="35">
        <v>64521</v>
      </c>
      <c r="V21" s="82">
        <f t="shared" si="8"/>
        <v>92.79858474283742</v>
      </c>
      <c r="W21" s="35">
        <f t="shared" si="9"/>
        <v>21754</v>
      </c>
      <c r="X21" s="35">
        <f aca="true" t="shared" si="12" ref="X21:X27">F21-L21</f>
        <v>42334</v>
      </c>
      <c r="Y21" s="87">
        <f>X21*100/W21</f>
        <v>194.60329134871748</v>
      </c>
    </row>
    <row r="22" spans="1:25" ht="11.25" customHeight="1">
      <c r="A22" s="36" t="s">
        <v>63</v>
      </c>
      <c r="B22" s="125">
        <v>47245</v>
      </c>
      <c r="C22" s="84">
        <v>53597</v>
      </c>
      <c r="D22" s="82">
        <f t="shared" si="3"/>
        <v>113.44480897449465</v>
      </c>
      <c r="E22" s="124">
        <v>52345</v>
      </c>
      <c r="F22" s="141">
        <v>53948</v>
      </c>
      <c r="G22" s="81">
        <f t="shared" si="4"/>
        <v>103.06237462985959</v>
      </c>
      <c r="H22" s="125">
        <f t="shared" si="10"/>
        <v>76033</v>
      </c>
      <c r="I22" s="84">
        <f t="shared" si="10"/>
        <v>71984</v>
      </c>
      <c r="J22" s="82">
        <f>I22*100/H22</f>
        <v>94.67468073073533</v>
      </c>
      <c r="K22" s="35">
        <f t="shared" si="11"/>
        <v>76033</v>
      </c>
      <c r="L22" s="35">
        <f t="shared" si="11"/>
        <v>71984</v>
      </c>
      <c r="M22" s="81">
        <f t="shared" si="5"/>
        <v>94.67468073073533</v>
      </c>
      <c r="N22" s="35">
        <v>11000</v>
      </c>
      <c r="O22" s="142">
        <v>10841</v>
      </c>
      <c r="P22" s="81">
        <f t="shared" si="6"/>
        <v>98.55454545454545</v>
      </c>
      <c r="Q22" s="35">
        <v>12853</v>
      </c>
      <c r="R22" s="35">
        <v>10808</v>
      </c>
      <c r="S22" s="81">
        <f t="shared" si="7"/>
        <v>84.08931766902668</v>
      </c>
      <c r="T22" s="35">
        <v>52180</v>
      </c>
      <c r="U22" s="142">
        <v>50335</v>
      </c>
      <c r="V22" s="81">
        <f t="shared" si="8"/>
        <v>96.46416251437333</v>
      </c>
      <c r="W22" s="35">
        <f t="shared" si="9"/>
        <v>-23688</v>
      </c>
      <c r="X22" s="35">
        <f t="shared" si="12"/>
        <v>-18036</v>
      </c>
      <c r="Y22" s="83" t="s">
        <v>15</v>
      </c>
    </row>
    <row r="23" spans="1:25" ht="11.25" customHeight="1">
      <c r="A23" s="36" t="s">
        <v>64</v>
      </c>
      <c r="B23" s="125">
        <v>2493</v>
      </c>
      <c r="C23" s="84">
        <v>3066</v>
      </c>
      <c r="D23" s="82">
        <f t="shared" si="3"/>
        <v>122.98435619735258</v>
      </c>
      <c r="E23" s="124">
        <v>3143</v>
      </c>
      <c r="F23" s="141">
        <v>3136</v>
      </c>
      <c r="G23" s="82">
        <f t="shared" si="4"/>
        <v>99.77728285077951</v>
      </c>
      <c r="H23" s="125">
        <f t="shared" si="10"/>
        <v>32862</v>
      </c>
      <c r="I23" s="84">
        <f t="shared" si="10"/>
        <v>30322</v>
      </c>
      <c r="J23" s="82">
        <f>I23*100/H23</f>
        <v>92.27070780841093</v>
      </c>
      <c r="K23" s="35">
        <f t="shared" si="11"/>
        <v>32862</v>
      </c>
      <c r="L23" s="35">
        <f t="shared" si="11"/>
        <v>30322</v>
      </c>
      <c r="M23" s="82">
        <f t="shared" si="5"/>
        <v>92.27070780841093</v>
      </c>
      <c r="N23" s="35">
        <v>4300</v>
      </c>
      <c r="O23" s="35">
        <v>4207</v>
      </c>
      <c r="P23" s="82">
        <f t="shared" si="6"/>
        <v>97.83720930232558</v>
      </c>
      <c r="Q23" s="35">
        <v>4815</v>
      </c>
      <c r="R23" s="35">
        <v>3067</v>
      </c>
      <c r="S23" s="82">
        <f t="shared" si="7"/>
        <v>63.69678089304257</v>
      </c>
      <c r="T23" s="35">
        <v>23747</v>
      </c>
      <c r="U23" s="35">
        <v>23048</v>
      </c>
      <c r="V23" s="82">
        <f t="shared" si="8"/>
        <v>97.05647029098412</v>
      </c>
      <c r="W23" s="35">
        <f t="shared" si="9"/>
        <v>-29719</v>
      </c>
      <c r="X23" s="35">
        <f t="shared" si="12"/>
        <v>-27186</v>
      </c>
      <c r="Y23" s="83" t="s">
        <v>15</v>
      </c>
    </row>
    <row r="24" spans="1:25" ht="11.25" customHeight="1">
      <c r="A24" s="36" t="s">
        <v>54</v>
      </c>
      <c r="B24" s="125">
        <v>25047</v>
      </c>
      <c r="C24" s="84">
        <v>79895</v>
      </c>
      <c r="D24" s="82">
        <f t="shared" si="3"/>
        <v>318.98031700403243</v>
      </c>
      <c r="E24" s="124">
        <v>129195</v>
      </c>
      <c r="F24" s="114">
        <v>133677</v>
      </c>
      <c r="G24" s="81">
        <f t="shared" si="4"/>
        <v>103.46917450365726</v>
      </c>
      <c r="H24" s="125">
        <v>0</v>
      </c>
      <c r="I24" s="84">
        <v>0</v>
      </c>
      <c r="J24" s="85" t="s">
        <v>15</v>
      </c>
      <c r="K24" s="35">
        <f t="shared" si="11"/>
        <v>62419</v>
      </c>
      <c r="L24" s="35">
        <f t="shared" si="11"/>
        <v>56606</v>
      </c>
      <c r="M24" s="82">
        <f t="shared" si="5"/>
        <v>90.68713052115542</v>
      </c>
      <c r="N24" s="51">
        <v>12835</v>
      </c>
      <c r="O24" s="51">
        <v>13067</v>
      </c>
      <c r="P24" s="82">
        <f t="shared" si="6"/>
        <v>101.80755746007011</v>
      </c>
      <c r="Q24" s="51">
        <v>26077</v>
      </c>
      <c r="R24" s="51">
        <v>23362</v>
      </c>
      <c r="S24" s="82">
        <f t="shared" si="7"/>
        <v>89.58852628753307</v>
      </c>
      <c r="T24" s="51">
        <v>23507</v>
      </c>
      <c r="U24" s="51">
        <v>20177</v>
      </c>
      <c r="V24" s="82">
        <f t="shared" si="8"/>
        <v>85.83400689156421</v>
      </c>
      <c r="W24" s="51">
        <f t="shared" si="9"/>
        <v>66776</v>
      </c>
      <c r="X24" s="35">
        <f t="shared" si="12"/>
        <v>77071</v>
      </c>
      <c r="Y24" s="87">
        <f>X24*100/W24</f>
        <v>115.41721576614353</v>
      </c>
    </row>
    <row r="25" spans="1:25" ht="11.25" customHeight="1">
      <c r="A25" s="36" t="s">
        <v>52</v>
      </c>
      <c r="B25" s="125">
        <v>1491</v>
      </c>
      <c r="C25" s="84">
        <v>1485</v>
      </c>
      <c r="D25" s="82">
        <f t="shared" si="3"/>
        <v>99.59758551307847</v>
      </c>
      <c r="E25" s="124">
        <v>1491</v>
      </c>
      <c r="F25" s="114">
        <v>1497</v>
      </c>
      <c r="G25" s="81">
        <f t="shared" si="4"/>
        <v>100.40241448692153</v>
      </c>
      <c r="H25" s="125">
        <f aca="true" t="shared" si="13" ref="H25:I27">K25</f>
        <v>838</v>
      </c>
      <c r="I25" s="84">
        <f t="shared" si="13"/>
        <v>357</v>
      </c>
      <c r="J25" s="82">
        <f>I25*100/H25</f>
        <v>42.60143198090692</v>
      </c>
      <c r="K25" s="35">
        <f t="shared" si="11"/>
        <v>838</v>
      </c>
      <c r="L25" s="35">
        <f t="shared" si="11"/>
        <v>357</v>
      </c>
      <c r="M25" s="81">
        <f t="shared" si="5"/>
        <v>42.60143198090692</v>
      </c>
      <c r="N25" s="51">
        <v>117</v>
      </c>
      <c r="O25" s="51">
        <v>148</v>
      </c>
      <c r="P25" s="81">
        <f t="shared" si="6"/>
        <v>126.4957264957265</v>
      </c>
      <c r="Q25" s="51">
        <v>71</v>
      </c>
      <c r="R25" s="51">
        <v>72</v>
      </c>
      <c r="S25" s="81">
        <f t="shared" si="7"/>
        <v>101.40845070422536</v>
      </c>
      <c r="T25" s="51">
        <v>650</v>
      </c>
      <c r="U25" s="51">
        <v>137</v>
      </c>
      <c r="V25" s="82">
        <f t="shared" si="8"/>
        <v>21.076923076923077</v>
      </c>
      <c r="W25" s="35">
        <f t="shared" si="9"/>
        <v>653</v>
      </c>
      <c r="X25" s="35">
        <f t="shared" si="12"/>
        <v>1140</v>
      </c>
      <c r="Y25" s="83">
        <f>X25*100/W25</f>
        <v>174.57886676875958</v>
      </c>
    </row>
    <row r="26" spans="1:25" ht="11.25" customHeight="1">
      <c r="A26" s="36" t="s">
        <v>22</v>
      </c>
      <c r="B26" s="125">
        <v>1800</v>
      </c>
      <c r="C26" s="84">
        <v>1734</v>
      </c>
      <c r="D26" s="82">
        <f t="shared" si="3"/>
        <v>96.33333333333333</v>
      </c>
      <c r="E26" s="124">
        <v>1800</v>
      </c>
      <c r="F26" s="114">
        <v>1851</v>
      </c>
      <c r="G26" s="81">
        <f t="shared" si="4"/>
        <v>102.83333333333333</v>
      </c>
      <c r="H26" s="125">
        <f t="shared" si="13"/>
        <v>6597</v>
      </c>
      <c r="I26" s="84">
        <f t="shared" si="13"/>
        <v>6643</v>
      </c>
      <c r="J26" s="82">
        <f>I26*100/H26</f>
        <v>100.6972866454449</v>
      </c>
      <c r="K26" s="35">
        <f t="shared" si="11"/>
        <v>6597</v>
      </c>
      <c r="L26" s="35">
        <f t="shared" si="11"/>
        <v>6643</v>
      </c>
      <c r="M26" s="81">
        <f t="shared" si="5"/>
        <v>100.6972866454449</v>
      </c>
      <c r="N26" s="51">
        <v>4031</v>
      </c>
      <c r="O26" s="51">
        <v>4026</v>
      </c>
      <c r="P26" s="81">
        <f t="shared" si="6"/>
        <v>99.87596129992558</v>
      </c>
      <c r="Q26" s="51">
        <v>810</v>
      </c>
      <c r="R26" s="51">
        <v>833</v>
      </c>
      <c r="S26" s="81">
        <f t="shared" si="7"/>
        <v>102.8395061728395</v>
      </c>
      <c r="T26" s="51">
        <v>1756</v>
      </c>
      <c r="U26" s="51">
        <v>1784</v>
      </c>
      <c r="V26" s="82">
        <f t="shared" si="8"/>
        <v>101.59453302961276</v>
      </c>
      <c r="W26" s="35">
        <f t="shared" si="9"/>
        <v>-4797</v>
      </c>
      <c r="X26" s="35">
        <f t="shared" si="12"/>
        <v>-4792</v>
      </c>
      <c r="Y26" s="83" t="s">
        <v>15</v>
      </c>
    </row>
    <row r="27" spans="1:25" ht="11.25" customHeight="1">
      <c r="A27" s="37" t="s">
        <v>23</v>
      </c>
      <c r="B27" s="129">
        <v>197000</v>
      </c>
      <c r="C27" s="77">
        <v>266207</v>
      </c>
      <c r="D27" s="78">
        <f t="shared" si="3"/>
        <v>135.13045685279187</v>
      </c>
      <c r="E27" s="128">
        <v>208000</v>
      </c>
      <c r="F27" s="140">
        <v>243032</v>
      </c>
      <c r="G27" s="80">
        <f t="shared" si="4"/>
        <v>116.8423076923077</v>
      </c>
      <c r="H27" s="129">
        <f t="shared" si="13"/>
        <v>57859</v>
      </c>
      <c r="I27" s="77">
        <f t="shared" si="13"/>
        <v>54669</v>
      </c>
      <c r="J27" s="78">
        <f>I27*100/H27</f>
        <v>94.48659672652482</v>
      </c>
      <c r="K27" s="38">
        <f t="shared" si="11"/>
        <v>57859</v>
      </c>
      <c r="L27" s="38">
        <f t="shared" si="11"/>
        <v>54669</v>
      </c>
      <c r="M27" s="80">
        <f t="shared" si="5"/>
        <v>94.48659672652482</v>
      </c>
      <c r="N27" s="52">
        <v>20800</v>
      </c>
      <c r="O27" s="52">
        <v>28823</v>
      </c>
      <c r="P27" s="80">
        <f t="shared" si="6"/>
        <v>138.5721153846154</v>
      </c>
      <c r="Q27" s="52">
        <v>13723</v>
      </c>
      <c r="R27" s="52">
        <v>4371</v>
      </c>
      <c r="S27" s="80">
        <f t="shared" si="7"/>
        <v>31.85163593966334</v>
      </c>
      <c r="T27" s="52">
        <v>23336</v>
      </c>
      <c r="U27" s="52">
        <v>21475</v>
      </c>
      <c r="V27" s="78">
        <f t="shared" si="8"/>
        <v>92.02519712032911</v>
      </c>
      <c r="W27" s="52">
        <f t="shared" si="9"/>
        <v>150141</v>
      </c>
      <c r="X27" s="38">
        <f t="shared" si="12"/>
        <v>188363</v>
      </c>
      <c r="Y27" s="121">
        <f>X27*100/W27</f>
        <v>125.45740337416161</v>
      </c>
    </row>
    <row r="28" spans="1:25" ht="11.25" customHeight="1">
      <c r="A28" s="39" t="s">
        <v>24</v>
      </c>
      <c r="B28" s="67"/>
      <c r="C28" s="68"/>
      <c r="D28" s="40"/>
      <c r="E28" s="110"/>
      <c r="F28" s="41"/>
      <c r="G28" s="42"/>
      <c r="H28" s="66"/>
      <c r="I28" s="41"/>
      <c r="J28" s="42"/>
      <c r="K28" s="43"/>
      <c r="L28" s="43"/>
      <c r="M28" s="42"/>
      <c r="N28" s="43"/>
      <c r="O28" s="43"/>
      <c r="P28" s="42"/>
      <c r="Q28" s="43"/>
      <c r="R28" s="43"/>
      <c r="S28" s="42"/>
      <c r="T28" s="43"/>
      <c r="U28" s="43"/>
      <c r="V28" s="42"/>
      <c r="W28" s="43"/>
      <c r="X28" s="43"/>
      <c r="Y28" s="44"/>
    </row>
    <row r="29" spans="1:25" ht="11.25" customHeight="1" thickBot="1">
      <c r="A29" s="45" t="s">
        <v>25</v>
      </c>
      <c r="B29" s="63">
        <f>SUM(B21:B28)</f>
        <v>391398</v>
      </c>
      <c r="C29" s="53">
        <f>SUM(C21:C28)</f>
        <v>545560</v>
      </c>
      <c r="D29" s="48">
        <f>C29*100/B29</f>
        <v>139.38752880699442</v>
      </c>
      <c r="E29" s="46">
        <f>SUM(E21:E28)</f>
        <v>517296</v>
      </c>
      <c r="F29" s="53">
        <f>SUM(F21:F28)</f>
        <v>569901</v>
      </c>
      <c r="G29" s="48">
        <f>F29*100/E29</f>
        <v>110.1692261297207</v>
      </c>
      <c r="H29" s="63">
        <f>SUM(H21:H28)</f>
        <v>273757</v>
      </c>
      <c r="I29" s="53">
        <f>SUM(I21:I28)</f>
        <v>254401</v>
      </c>
      <c r="J29" s="48">
        <f aca="true" t="shared" si="14" ref="J29:J34">I29*100/H29</f>
        <v>92.92949586677236</v>
      </c>
      <c r="K29" s="49">
        <f>SUM(K21:K28)</f>
        <v>336176</v>
      </c>
      <c r="L29" s="49">
        <f>SUM(L21:L28)</f>
        <v>311007</v>
      </c>
      <c r="M29" s="48">
        <f aca="true" t="shared" si="15" ref="M29:M34">L29*100/K29</f>
        <v>92.51314787492267</v>
      </c>
      <c r="N29" s="49">
        <f>SUM(N21:N28)</f>
        <v>63151</v>
      </c>
      <c r="O29" s="49">
        <f>SUM(O21:O28)</f>
        <v>70980</v>
      </c>
      <c r="P29" s="48">
        <f>O29*100/N29</f>
        <v>112.39727003531219</v>
      </c>
      <c r="Q29" s="49">
        <f>SUM(Q21:Q28)</f>
        <v>78321</v>
      </c>
      <c r="R29" s="49">
        <f>SUM(R21:R28)</f>
        <v>58550</v>
      </c>
      <c r="S29" s="48">
        <f>R29*100/Q29</f>
        <v>74.75645101569184</v>
      </c>
      <c r="T29" s="49">
        <f>SUM(T21:T28)</f>
        <v>194704</v>
      </c>
      <c r="U29" s="49">
        <f>SUM(U21:U28)</f>
        <v>181477</v>
      </c>
      <c r="V29" s="48">
        <f>U29*100/T29</f>
        <v>93.20661106089243</v>
      </c>
      <c r="W29" s="49">
        <f aca="true" t="shared" si="16" ref="W29:W34">E29-K29</f>
        <v>181120</v>
      </c>
      <c r="X29" s="49">
        <f>SUM(X21:X28)</f>
        <v>258894</v>
      </c>
      <c r="Y29" s="122">
        <f>X29*100/W29</f>
        <v>142.94059187279152</v>
      </c>
    </row>
    <row r="30" spans="1:25" ht="11.25" customHeight="1">
      <c r="A30" s="34" t="s">
        <v>51</v>
      </c>
      <c r="B30" s="125">
        <v>274317</v>
      </c>
      <c r="C30" s="84">
        <v>326437</v>
      </c>
      <c r="D30" s="82">
        <f>C30*100/B30</f>
        <v>118.99991615539686</v>
      </c>
      <c r="E30" s="124">
        <v>1180217</v>
      </c>
      <c r="F30" s="114">
        <v>1182629</v>
      </c>
      <c r="G30" s="82">
        <f>F30*100/E30</f>
        <v>100.20436919651216</v>
      </c>
      <c r="H30" s="125">
        <v>69400</v>
      </c>
      <c r="I30" s="84">
        <v>14552</v>
      </c>
      <c r="J30" s="82">
        <f t="shared" si="14"/>
        <v>20.96829971181556</v>
      </c>
      <c r="K30" s="35">
        <f aca="true" t="shared" si="17" ref="K30:L34">N30+Q30+T30</f>
        <v>104400</v>
      </c>
      <c r="L30" s="35">
        <f t="shared" si="17"/>
        <v>45999</v>
      </c>
      <c r="M30" s="82">
        <f t="shared" si="15"/>
        <v>44.060344827586206</v>
      </c>
      <c r="N30" s="35">
        <v>0</v>
      </c>
      <c r="O30" s="51">
        <v>0</v>
      </c>
      <c r="P30" s="85" t="s">
        <v>15</v>
      </c>
      <c r="Q30" s="35">
        <v>104400</v>
      </c>
      <c r="R30" s="51">
        <v>45999</v>
      </c>
      <c r="S30" s="82">
        <f>R30*100/Q30</f>
        <v>44.060344827586206</v>
      </c>
      <c r="T30" s="35">
        <v>0</v>
      </c>
      <c r="U30" s="51">
        <v>0</v>
      </c>
      <c r="V30" s="85" t="s">
        <v>15</v>
      </c>
      <c r="W30" s="51">
        <f t="shared" si="16"/>
        <v>1075817</v>
      </c>
      <c r="X30" s="35">
        <f>F30-L30</f>
        <v>1136630</v>
      </c>
      <c r="Y30" s="83">
        <f>X30*100/W30</f>
        <v>105.65272718315475</v>
      </c>
    </row>
    <row r="31" spans="1:25" ht="11.25" customHeight="1">
      <c r="A31" s="34" t="s">
        <v>26</v>
      </c>
      <c r="B31" s="125">
        <v>167809</v>
      </c>
      <c r="C31" s="84">
        <v>167927</v>
      </c>
      <c r="D31" s="82">
        <f>C31*100/B31</f>
        <v>100.0703180401528</v>
      </c>
      <c r="E31" s="124">
        <v>167809</v>
      </c>
      <c r="F31" s="84">
        <v>167926</v>
      </c>
      <c r="G31" s="82">
        <f>F31*100/E31</f>
        <v>100.06972212455828</v>
      </c>
      <c r="H31" s="125">
        <f aca="true" t="shared" si="18" ref="H31:I34">K31</f>
        <v>166605</v>
      </c>
      <c r="I31" s="84">
        <f t="shared" si="18"/>
        <v>163633</v>
      </c>
      <c r="J31" s="82">
        <f t="shared" si="14"/>
        <v>98.21613997178956</v>
      </c>
      <c r="K31" s="35">
        <f t="shared" si="17"/>
        <v>166605</v>
      </c>
      <c r="L31" s="35">
        <f t="shared" si="17"/>
        <v>163633</v>
      </c>
      <c r="M31" s="82">
        <f t="shared" si="15"/>
        <v>98.21613997178956</v>
      </c>
      <c r="N31" s="35">
        <v>9055</v>
      </c>
      <c r="O31" s="35">
        <v>9051</v>
      </c>
      <c r="P31" s="82">
        <f>O31*100/N31</f>
        <v>99.95582551076753</v>
      </c>
      <c r="Q31" s="35">
        <v>0</v>
      </c>
      <c r="R31" s="35">
        <v>5</v>
      </c>
      <c r="S31" s="85" t="s">
        <v>15</v>
      </c>
      <c r="T31" s="35">
        <v>157550</v>
      </c>
      <c r="U31" s="35">
        <v>154577</v>
      </c>
      <c r="V31" s="82">
        <f>U31*100/T31</f>
        <v>98.11298000634719</v>
      </c>
      <c r="W31" s="51">
        <f t="shared" si="16"/>
        <v>1204</v>
      </c>
      <c r="X31" s="35">
        <f>F31-L31</f>
        <v>4293</v>
      </c>
      <c r="Y31" s="83">
        <f>X31*100/W31</f>
        <v>356.5614617940199</v>
      </c>
    </row>
    <row r="32" spans="1:25" ht="11.25" customHeight="1">
      <c r="A32" s="34" t="s">
        <v>27</v>
      </c>
      <c r="B32" s="125">
        <v>4500</v>
      </c>
      <c r="C32" s="84">
        <v>20054</v>
      </c>
      <c r="D32" s="82">
        <f>C32*100/B32</f>
        <v>445.64444444444445</v>
      </c>
      <c r="E32" s="124">
        <v>4500</v>
      </c>
      <c r="F32" s="84">
        <v>20054</v>
      </c>
      <c r="G32" s="82">
        <f>F32*100/E32</f>
        <v>445.64444444444445</v>
      </c>
      <c r="H32" s="125">
        <f t="shared" si="18"/>
        <v>20000</v>
      </c>
      <c r="I32" s="84">
        <f t="shared" si="18"/>
        <v>18745</v>
      </c>
      <c r="J32" s="82">
        <f t="shared" si="14"/>
        <v>93.725</v>
      </c>
      <c r="K32" s="35">
        <f t="shared" si="17"/>
        <v>20000</v>
      </c>
      <c r="L32" s="35">
        <f t="shared" si="17"/>
        <v>18745</v>
      </c>
      <c r="M32" s="82">
        <f t="shared" si="15"/>
        <v>93.725</v>
      </c>
      <c r="N32" s="35">
        <v>0</v>
      </c>
      <c r="O32" s="35">
        <v>0</v>
      </c>
      <c r="P32" s="85" t="s">
        <v>15</v>
      </c>
      <c r="Q32" s="35">
        <v>0</v>
      </c>
      <c r="R32" s="35">
        <v>0</v>
      </c>
      <c r="S32" s="85" t="s">
        <v>15</v>
      </c>
      <c r="T32" s="35">
        <v>20000</v>
      </c>
      <c r="U32" s="35">
        <v>18745</v>
      </c>
      <c r="V32" s="82">
        <f>U32*100/T32</f>
        <v>93.725</v>
      </c>
      <c r="W32" s="51">
        <f t="shared" si="16"/>
        <v>-15500</v>
      </c>
      <c r="X32" s="35">
        <f>F32-L32</f>
        <v>1309</v>
      </c>
      <c r="Y32" s="83" t="s">
        <v>15</v>
      </c>
    </row>
    <row r="33" spans="1:25" ht="11.25" customHeight="1">
      <c r="A33" s="36" t="s">
        <v>28</v>
      </c>
      <c r="B33" s="131">
        <v>500</v>
      </c>
      <c r="C33" s="106">
        <v>930</v>
      </c>
      <c r="D33" s="81">
        <f>C33*100/B33</f>
        <v>186</v>
      </c>
      <c r="E33" s="130">
        <v>500</v>
      </c>
      <c r="F33" s="106">
        <v>930</v>
      </c>
      <c r="G33" s="81">
        <f>F33*100/E33</f>
        <v>186</v>
      </c>
      <c r="H33" s="131">
        <f t="shared" si="18"/>
        <v>500</v>
      </c>
      <c r="I33" s="106">
        <f t="shared" si="18"/>
        <v>145</v>
      </c>
      <c r="J33" s="81">
        <f t="shared" si="14"/>
        <v>29</v>
      </c>
      <c r="K33" s="107">
        <f t="shared" si="17"/>
        <v>500</v>
      </c>
      <c r="L33" s="107">
        <f t="shared" si="17"/>
        <v>145</v>
      </c>
      <c r="M33" s="81">
        <f t="shared" si="15"/>
        <v>29</v>
      </c>
      <c r="N33" s="107">
        <v>0</v>
      </c>
      <c r="O33" s="107">
        <v>0</v>
      </c>
      <c r="P33" s="86" t="s">
        <v>15</v>
      </c>
      <c r="Q33" s="107">
        <v>500</v>
      </c>
      <c r="R33" s="107">
        <v>145</v>
      </c>
      <c r="S33" s="81">
        <f>R33*100/Q33</f>
        <v>29</v>
      </c>
      <c r="T33" s="107">
        <v>0</v>
      </c>
      <c r="U33" s="107">
        <v>0</v>
      </c>
      <c r="V33" s="86" t="s">
        <v>15</v>
      </c>
      <c r="W33" s="108">
        <f t="shared" si="16"/>
        <v>0</v>
      </c>
      <c r="X33" s="107">
        <f>F33-L33</f>
        <v>785</v>
      </c>
      <c r="Y33" s="119" t="s">
        <v>15</v>
      </c>
    </row>
    <row r="34" spans="1:25" ht="11.25" customHeight="1" thickBot="1">
      <c r="A34" s="36" t="s">
        <v>71</v>
      </c>
      <c r="B34" s="66">
        <v>0</v>
      </c>
      <c r="C34" s="41">
        <v>0</v>
      </c>
      <c r="D34" s="76" t="s">
        <v>15</v>
      </c>
      <c r="E34" s="132">
        <v>0</v>
      </c>
      <c r="F34" s="43">
        <v>0</v>
      </c>
      <c r="G34" s="76" t="s">
        <v>15</v>
      </c>
      <c r="H34" s="131">
        <f t="shared" si="18"/>
        <v>4000</v>
      </c>
      <c r="I34" s="41">
        <f t="shared" si="18"/>
        <v>1039</v>
      </c>
      <c r="J34" s="81">
        <f t="shared" si="14"/>
        <v>25.975</v>
      </c>
      <c r="K34" s="107">
        <f t="shared" si="17"/>
        <v>4000</v>
      </c>
      <c r="L34" s="43">
        <f t="shared" si="17"/>
        <v>1039</v>
      </c>
      <c r="M34" s="81">
        <f t="shared" si="15"/>
        <v>25.975</v>
      </c>
      <c r="N34" s="43">
        <v>0</v>
      </c>
      <c r="O34" s="43">
        <v>0</v>
      </c>
      <c r="P34" s="86" t="s">
        <v>15</v>
      </c>
      <c r="Q34" s="43">
        <v>4000</v>
      </c>
      <c r="R34" s="43">
        <v>1039</v>
      </c>
      <c r="S34" s="81">
        <f>R34*100/Q34</f>
        <v>25.975</v>
      </c>
      <c r="T34" s="43">
        <v>0</v>
      </c>
      <c r="U34" s="43">
        <v>0</v>
      </c>
      <c r="V34" s="86" t="s">
        <v>15</v>
      </c>
      <c r="W34" s="108">
        <f t="shared" si="16"/>
        <v>-4000</v>
      </c>
      <c r="X34" s="43">
        <f>F34-L34</f>
        <v>-1039</v>
      </c>
      <c r="Y34" s="119" t="s">
        <v>15</v>
      </c>
    </row>
    <row r="35" spans="1:25" ht="11.25" customHeight="1">
      <c r="A35" s="55" t="s">
        <v>53</v>
      </c>
      <c r="B35" s="109"/>
      <c r="C35" s="92"/>
      <c r="D35" s="95"/>
      <c r="E35" s="56"/>
      <c r="F35" s="56"/>
      <c r="G35" s="88"/>
      <c r="H35" s="113"/>
      <c r="I35" s="93"/>
      <c r="J35" s="88"/>
      <c r="K35" s="56"/>
      <c r="L35" s="56"/>
      <c r="M35" s="88"/>
      <c r="N35" s="56"/>
      <c r="O35" s="56"/>
      <c r="P35" s="88"/>
      <c r="Q35" s="56"/>
      <c r="R35" s="56"/>
      <c r="S35" s="88"/>
      <c r="T35" s="56"/>
      <c r="U35" s="56"/>
      <c r="V35" s="88"/>
      <c r="W35" s="57"/>
      <c r="X35" s="56"/>
      <c r="Y35" s="123"/>
    </row>
    <row r="36" spans="1:25" ht="11.25" customHeight="1" thickBot="1">
      <c r="A36" s="28" t="s">
        <v>70</v>
      </c>
      <c r="B36" s="63">
        <v>0</v>
      </c>
      <c r="C36" s="53">
        <v>0</v>
      </c>
      <c r="D36" s="89" t="s">
        <v>15</v>
      </c>
      <c r="E36" s="49">
        <v>0</v>
      </c>
      <c r="F36" s="49">
        <v>36877</v>
      </c>
      <c r="G36" s="89" t="s">
        <v>15</v>
      </c>
      <c r="H36" s="133">
        <v>0</v>
      </c>
      <c r="I36" s="94">
        <f>L36</f>
        <v>0</v>
      </c>
      <c r="J36" s="89" t="s">
        <v>15</v>
      </c>
      <c r="K36" s="49">
        <f>N36+Q36+T36</f>
        <v>0</v>
      </c>
      <c r="L36" s="49">
        <f>O36+R36+U36</f>
        <v>0</v>
      </c>
      <c r="M36" s="89" t="s">
        <v>15</v>
      </c>
      <c r="N36" s="49">
        <v>0</v>
      </c>
      <c r="O36" s="49">
        <v>0</v>
      </c>
      <c r="P36" s="89" t="s">
        <v>15</v>
      </c>
      <c r="Q36" s="49">
        <v>0</v>
      </c>
      <c r="R36" s="49">
        <v>0</v>
      </c>
      <c r="S36" s="89" t="s">
        <v>15</v>
      </c>
      <c r="T36" s="49">
        <v>0</v>
      </c>
      <c r="U36" s="49">
        <v>0</v>
      </c>
      <c r="V36" s="89" t="s">
        <v>15</v>
      </c>
      <c r="W36" s="54">
        <f>E36-K36</f>
        <v>0</v>
      </c>
      <c r="X36" s="49">
        <f>F36-L36</f>
        <v>36877</v>
      </c>
      <c r="Y36" s="122" t="s">
        <v>15</v>
      </c>
    </row>
    <row r="37" spans="1:25" ht="11.25" customHeight="1">
      <c r="A37" s="2"/>
      <c r="B37" s="2"/>
      <c r="C37" s="2"/>
      <c r="D37" s="2"/>
      <c r="E37" s="2"/>
      <c r="F37" s="2"/>
      <c r="G37" s="3"/>
      <c r="H37" s="3"/>
      <c r="I37" s="3"/>
      <c r="J37" s="3"/>
      <c r="K37" s="2"/>
      <c r="L37" s="2"/>
      <c r="M37" s="3"/>
      <c r="N37" s="2"/>
      <c r="O37" s="2"/>
      <c r="P37" s="3"/>
      <c r="Q37" s="2"/>
      <c r="R37" s="2"/>
      <c r="S37" s="3"/>
      <c r="T37" s="2"/>
      <c r="U37" s="2"/>
      <c r="V37" s="3"/>
      <c r="W37" s="4"/>
      <c r="X37" s="2"/>
      <c r="Y37" s="3"/>
    </row>
    <row r="38" spans="1:25" ht="11.25" customHeight="1">
      <c r="A38" s="2"/>
      <c r="B38" s="2"/>
      <c r="C38" s="2"/>
      <c r="D38" s="2"/>
      <c r="E38" s="2"/>
      <c r="F38" s="2"/>
      <c r="G38" s="3"/>
      <c r="H38" s="3"/>
      <c r="I38" s="3"/>
      <c r="J38" s="3"/>
      <c r="K38" s="2"/>
      <c r="L38" s="2"/>
      <c r="M38" s="3"/>
      <c r="N38" s="2"/>
      <c r="O38" s="2"/>
      <c r="P38" s="3"/>
      <c r="Q38" s="2"/>
      <c r="R38" s="2"/>
      <c r="S38" s="3"/>
      <c r="T38" s="2"/>
      <c r="U38" s="2"/>
      <c r="V38" s="3"/>
      <c r="W38" s="4"/>
      <c r="X38" s="2"/>
      <c r="Y38" s="3"/>
    </row>
    <row r="39" spans="1:25" ht="11.25" customHeight="1">
      <c r="A39" s="2"/>
      <c r="B39" s="2"/>
      <c r="C39" s="2"/>
      <c r="D39" s="2"/>
      <c r="E39" s="2"/>
      <c r="F39" s="2"/>
      <c r="G39" s="3"/>
      <c r="H39" s="3"/>
      <c r="I39" s="3"/>
      <c r="J39" s="3"/>
      <c r="K39" s="2"/>
      <c r="L39" s="2"/>
      <c r="M39" s="3"/>
      <c r="N39" s="2"/>
      <c r="O39" s="2"/>
      <c r="P39" s="3"/>
      <c r="Q39" s="2"/>
      <c r="R39" s="2"/>
      <c r="S39" s="3"/>
      <c r="T39" s="2"/>
      <c r="U39" s="2"/>
      <c r="V39" s="3"/>
      <c r="W39" s="4"/>
      <c r="X39" s="2"/>
      <c r="Y39" s="3"/>
    </row>
    <row r="40" spans="1:25" ht="11.25" customHeight="1">
      <c r="A40" s="2"/>
      <c r="B40" s="2"/>
      <c r="C40" s="2"/>
      <c r="D40" s="2"/>
      <c r="E40" s="2"/>
      <c r="F40" s="2"/>
      <c r="G40" s="3"/>
      <c r="H40" s="3"/>
      <c r="I40" s="3"/>
      <c r="J40" s="3"/>
      <c r="K40" s="2"/>
      <c r="L40" s="2"/>
      <c r="M40" s="3"/>
      <c r="N40" s="2"/>
      <c r="O40" s="2"/>
      <c r="P40" s="3"/>
      <c r="Q40" s="2"/>
      <c r="R40" s="2"/>
      <c r="S40" s="3"/>
      <c r="T40" s="2"/>
      <c r="U40" s="2"/>
      <c r="V40" s="3"/>
      <c r="W40" s="4"/>
      <c r="X40" s="2"/>
      <c r="Y40" s="3"/>
    </row>
    <row r="41" spans="1:25" ht="11.25" customHeight="1">
      <c r="A41" s="2"/>
      <c r="B41" s="2"/>
      <c r="C41" s="2"/>
      <c r="D41" s="2"/>
      <c r="E41" s="2"/>
      <c r="F41" s="2"/>
      <c r="G41" s="3"/>
      <c r="H41" s="3"/>
      <c r="I41" s="3"/>
      <c r="J41" s="3"/>
      <c r="K41" s="2"/>
      <c r="L41" s="2"/>
      <c r="M41" s="3"/>
      <c r="N41" s="2"/>
      <c r="O41" s="2"/>
      <c r="P41" s="3"/>
      <c r="Q41" s="2"/>
      <c r="R41" s="2"/>
      <c r="S41" s="3"/>
      <c r="T41" s="2"/>
      <c r="U41" s="2"/>
      <c r="V41" s="3"/>
      <c r="W41" s="4"/>
      <c r="X41" s="2"/>
      <c r="Y41" s="3"/>
    </row>
    <row r="42" spans="1:25" ht="11.25" customHeight="1">
      <c r="A42" s="2"/>
      <c r="B42" s="2"/>
      <c r="C42" s="2"/>
      <c r="D42" s="2"/>
      <c r="E42" s="2"/>
      <c r="F42" s="2"/>
      <c r="G42" s="3"/>
      <c r="H42" s="3"/>
      <c r="I42" s="3"/>
      <c r="J42" s="3"/>
      <c r="K42" s="2"/>
      <c r="L42" s="2"/>
      <c r="M42" s="3"/>
      <c r="N42" s="2"/>
      <c r="O42" s="2"/>
      <c r="P42" s="3"/>
      <c r="Q42" s="2"/>
      <c r="R42" s="2"/>
      <c r="S42" s="3"/>
      <c r="T42" s="2"/>
      <c r="U42" s="2"/>
      <c r="V42" s="3"/>
      <c r="W42" s="4"/>
      <c r="X42" s="2"/>
      <c r="Y42" s="3"/>
    </row>
    <row r="43" spans="1:25" ht="11.25" customHeight="1">
      <c r="A43" s="2"/>
      <c r="B43" s="2"/>
      <c r="C43" s="2"/>
      <c r="D43" s="2"/>
      <c r="E43" s="2"/>
      <c r="F43" s="2"/>
      <c r="G43" s="3"/>
      <c r="H43" s="3"/>
      <c r="I43" s="3"/>
      <c r="J43" s="3"/>
      <c r="K43" s="2"/>
      <c r="L43" s="2"/>
      <c r="M43" s="3"/>
      <c r="N43" s="2"/>
      <c r="O43" s="2"/>
      <c r="P43" s="3"/>
      <c r="Q43" s="2"/>
      <c r="R43" s="2"/>
      <c r="S43" s="3"/>
      <c r="T43" s="2"/>
      <c r="U43" s="2"/>
      <c r="V43" s="3"/>
      <c r="W43" s="4"/>
      <c r="X43" s="2"/>
      <c r="Y43" s="3"/>
    </row>
    <row r="44" spans="1:25" ht="11.25" customHeight="1">
      <c r="A44" s="2"/>
      <c r="B44" s="2"/>
      <c r="C44" s="2"/>
      <c r="D44" s="2"/>
      <c r="E44" s="2"/>
      <c r="F44" s="2"/>
      <c r="G44" s="3"/>
      <c r="H44" s="3"/>
      <c r="I44" s="3"/>
      <c r="J44" s="3"/>
      <c r="K44" s="2"/>
      <c r="L44" s="2"/>
      <c r="M44" s="3"/>
      <c r="N44" s="2"/>
      <c r="O44" s="2"/>
      <c r="P44" s="3"/>
      <c r="Q44" s="2"/>
      <c r="R44" s="2"/>
      <c r="S44" s="3"/>
      <c r="T44" s="2"/>
      <c r="U44" s="2"/>
      <c r="V44" s="3"/>
      <c r="W44" s="4"/>
      <c r="X44" s="2"/>
      <c r="Y44" s="3"/>
    </row>
    <row r="45" spans="1:25" ht="11.25" customHeight="1">
      <c r="A45" s="2"/>
      <c r="B45" s="2"/>
      <c r="C45" s="2"/>
      <c r="D45" s="2"/>
      <c r="E45" s="2"/>
      <c r="F45" s="2"/>
      <c r="G45" s="3"/>
      <c r="H45" s="3"/>
      <c r="I45" s="3"/>
      <c r="J45" s="3"/>
      <c r="K45" s="2"/>
      <c r="L45" s="2"/>
      <c r="M45" s="3"/>
      <c r="N45" s="2"/>
      <c r="O45" s="2"/>
      <c r="P45" s="3"/>
      <c r="Q45" s="2"/>
      <c r="R45" s="2"/>
      <c r="S45" s="3"/>
      <c r="T45" s="2"/>
      <c r="U45" s="2"/>
      <c r="V45" s="3"/>
      <c r="W45" s="4"/>
      <c r="X45" s="2"/>
      <c r="Y45" s="3"/>
    </row>
    <row r="46" spans="1:25" ht="11.25" customHeight="1">
      <c r="A46" s="2"/>
      <c r="B46" s="2"/>
      <c r="C46" s="2"/>
      <c r="D46" s="2"/>
      <c r="E46" s="2"/>
      <c r="F46" s="2"/>
      <c r="G46" s="3"/>
      <c r="H46" s="3"/>
      <c r="I46" s="3"/>
      <c r="J46" s="3"/>
      <c r="K46" s="2"/>
      <c r="L46" s="2"/>
      <c r="M46" s="3"/>
      <c r="N46" s="2"/>
      <c r="O46" s="2"/>
      <c r="P46" s="3"/>
      <c r="Q46" s="2"/>
      <c r="R46" s="2"/>
      <c r="S46" s="3"/>
      <c r="T46" s="2"/>
      <c r="U46" s="2"/>
      <c r="V46" s="3"/>
      <c r="W46" s="4"/>
      <c r="X46" s="2"/>
      <c r="Y46" s="3"/>
    </row>
    <row r="47" spans="1:25" ht="11.25" customHeight="1">
      <c r="A47" s="2"/>
      <c r="B47" s="2"/>
      <c r="C47" s="2"/>
      <c r="D47" s="2"/>
      <c r="E47" s="2"/>
      <c r="F47" s="2"/>
      <c r="G47" s="3"/>
      <c r="H47" s="3"/>
      <c r="I47" s="3"/>
      <c r="J47" s="3"/>
      <c r="K47" s="2"/>
      <c r="L47" s="2"/>
      <c r="M47" s="3"/>
      <c r="N47" s="2"/>
      <c r="O47" s="2"/>
      <c r="P47" s="3"/>
      <c r="Q47" s="2"/>
      <c r="R47" s="2"/>
      <c r="S47" s="3"/>
      <c r="T47" s="2"/>
      <c r="U47" s="2"/>
      <c r="V47" s="3"/>
      <c r="W47" s="4"/>
      <c r="X47" s="2"/>
      <c r="Y47" s="3"/>
    </row>
    <row r="48" spans="1:25" ht="11.25" customHeight="1">
      <c r="A48" s="2"/>
      <c r="B48" s="2"/>
      <c r="C48" s="2"/>
      <c r="D48" s="2"/>
      <c r="E48" s="2"/>
      <c r="F48" s="2"/>
      <c r="G48" s="3"/>
      <c r="H48" s="3"/>
      <c r="I48" s="3"/>
      <c r="J48" s="3"/>
      <c r="K48" s="2"/>
      <c r="L48" s="2"/>
      <c r="M48" s="3"/>
      <c r="N48" s="2"/>
      <c r="O48" s="2"/>
      <c r="P48" s="3"/>
      <c r="Q48" s="2"/>
      <c r="R48" s="2"/>
      <c r="S48" s="3"/>
      <c r="T48" s="2"/>
      <c r="U48" s="2"/>
      <c r="V48" s="3"/>
      <c r="W48" s="4"/>
      <c r="X48" s="2"/>
      <c r="Y48" s="3"/>
    </row>
    <row r="49" spans="1:25" ht="11.25" customHeight="1">
      <c r="A49" s="2"/>
      <c r="B49" s="2"/>
      <c r="C49" s="2"/>
      <c r="D49" s="2"/>
      <c r="E49" s="2"/>
      <c r="F49" s="2"/>
      <c r="G49" s="3"/>
      <c r="H49" s="3"/>
      <c r="I49" s="3"/>
      <c r="J49" s="3"/>
      <c r="K49" s="2"/>
      <c r="L49" s="2"/>
      <c r="M49" s="3"/>
      <c r="N49" s="2"/>
      <c r="O49" s="2"/>
      <c r="P49" s="3"/>
      <c r="Q49" s="2"/>
      <c r="R49" s="2"/>
      <c r="S49" s="3"/>
      <c r="T49" s="2"/>
      <c r="U49" s="2"/>
      <c r="V49" s="3"/>
      <c r="W49" s="4"/>
      <c r="X49" s="2"/>
      <c r="Y49" s="3"/>
    </row>
    <row r="50" spans="1:25" ht="11.25" customHeight="1">
      <c r="A50" s="2"/>
      <c r="B50" s="2"/>
      <c r="C50" s="2"/>
      <c r="D50" s="2"/>
      <c r="E50" s="2"/>
      <c r="F50" s="2"/>
      <c r="G50" s="3"/>
      <c r="H50" s="3"/>
      <c r="I50" s="3"/>
      <c r="J50" s="3"/>
      <c r="K50" s="2"/>
      <c r="L50" s="2"/>
      <c r="M50" s="3"/>
      <c r="N50" s="2"/>
      <c r="O50" s="2"/>
      <c r="P50" s="3"/>
      <c r="Q50" s="2"/>
      <c r="R50" s="2"/>
      <c r="S50" s="3"/>
      <c r="T50" s="2"/>
      <c r="U50" s="2"/>
      <c r="V50" s="3"/>
      <c r="W50" s="4"/>
      <c r="X50" s="2"/>
      <c r="Y50" s="3"/>
    </row>
    <row r="51" spans="1:25" ht="11.25" customHeight="1">
      <c r="A51" s="2"/>
      <c r="B51" s="2"/>
      <c r="C51" s="2"/>
      <c r="D51" s="2"/>
      <c r="E51" s="2"/>
      <c r="F51" s="2"/>
      <c r="G51" s="3"/>
      <c r="H51" s="3"/>
      <c r="I51" s="3"/>
      <c r="J51" s="3"/>
      <c r="K51" s="2"/>
      <c r="L51" s="2"/>
      <c r="M51" s="3"/>
      <c r="N51" s="2"/>
      <c r="O51" s="2"/>
      <c r="P51" s="3"/>
      <c r="Q51" s="2"/>
      <c r="R51" s="2"/>
      <c r="S51" s="3"/>
      <c r="T51" s="2"/>
      <c r="U51" s="2"/>
      <c r="V51" s="3"/>
      <c r="W51" s="4"/>
      <c r="X51" s="2"/>
      <c r="Y51" s="3"/>
    </row>
    <row r="52" spans="1:25" ht="11.25" customHeight="1">
      <c r="A52" s="2"/>
      <c r="B52" s="2"/>
      <c r="C52" s="2"/>
      <c r="D52" s="2"/>
      <c r="E52" s="2"/>
      <c r="F52" s="2"/>
      <c r="G52" s="3"/>
      <c r="H52" s="3"/>
      <c r="I52" s="3"/>
      <c r="J52" s="3"/>
      <c r="K52" s="2"/>
      <c r="L52" s="2"/>
      <c r="M52" s="3"/>
      <c r="N52" s="2"/>
      <c r="O52" s="2"/>
      <c r="P52" s="3"/>
      <c r="Q52" s="2"/>
      <c r="R52" s="2"/>
      <c r="S52" s="3"/>
      <c r="T52" s="2"/>
      <c r="U52" s="2"/>
      <c r="V52" s="3"/>
      <c r="W52" s="4"/>
      <c r="X52" s="2"/>
      <c r="Y52" s="3"/>
    </row>
    <row r="53" spans="1:25" ht="11.25" customHeight="1">
      <c r="A53" s="2"/>
      <c r="B53" s="2"/>
      <c r="C53" s="2"/>
      <c r="D53" s="2"/>
      <c r="E53" s="2"/>
      <c r="F53" s="2"/>
      <c r="G53" s="3"/>
      <c r="H53" s="3"/>
      <c r="I53" s="3"/>
      <c r="J53" s="3"/>
      <c r="K53" s="2"/>
      <c r="L53" s="2"/>
      <c r="M53" s="3"/>
      <c r="N53" s="2"/>
      <c r="O53" s="2"/>
      <c r="P53" s="3"/>
      <c r="Q53" s="2"/>
      <c r="R53" s="2"/>
      <c r="S53" s="3"/>
      <c r="T53" s="2"/>
      <c r="U53" s="2"/>
      <c r="V53" s="3"/>
      <c r="W53" s="4"/>
      <c r="X53" s="2"/>
      <c r="Y53" s="3"/>
    </row>
    <row r="54" spans="1:25" ht="11.25" customHeight="1">
      <c r="A54" s="2"/>
      <c r="B54" s="2"/>
      <c r="C54" s="2"/>
      <c r="D54" s="2"/>
      <c r="E54" s="2"/>
      <c r="F54" s="2"/>
      <c r="G54" s="3"/>
      <c r="H54" s="3"/>
      <c r="I54" s="3"/>
      <c r="J54" s="3"/>
      <c r="K54" s="2"/>
      <c r="L54" s="2"/>
      <c r="M54" s="3"/>
      <c r="N54" s="2"/>
      <c r="O54" s="2"/>
      <c r="P54" s="3"/>
      <c r="Q54" s="2"/>
      <c r="R54" s="2"/>
      <c r="S54" s="3"/>
      <c r="T54" s="2"/>
      <c r="U54" s="2"/>
      <c r="V54" s="3"/>
      <c r="W54" s="4"/>
      <c r="X54" s="2"/>
      <c r="Y54" s="3"/>
    </row>
    <row r="55" spans="1:25" ht="11.25" customHeight="1">
      <c r="A55" s="2"/>
      <c r="B55" s="2"/>
      <c r="C55" s="2"/>
      <c r="D55" s="2"/>
      <c r="E55" s="2"/>
      <c r="F55" s="2"/>
      <c r="G55" s="3"/>
      <c r="H55" s="3"/>
      <c r="I55" s="3"/>
      <c r="J55" s="3"/>
      <c r="K55" s="2"/>
      <c r="L55" s="2"/>
      <c r="M55" s="3"/>
      <c r="N55" s="2"/>
      <c r="O55" s="2"/>
      <c r="P55" s="3"/>
      <c r="Q55" s="2"/>
      <c r="R55" s="2"/>
      <c r="S55" s="3"/>
      <c r="T55" s="2"/>
      <c r="U55" s="2"/>
      <c r="V55" s="3"/>
      <c r="W55" s="4"/>
      <c r="X55" s="2"/>
      <c r="Y55" s="3"/>
    </row>
    <row r="56" spans="1:25" ht="11.25" customHeight="1">
      <c r="A56" s="2"/>
      <c r="B56" s="2"/>
      <c r="C56" s="2"/>
      <c r="D56" s="2"/>
      <c r="E56" s="2"/>
      <c r="F56" s="2"/>
      <c r="G56" s="3"/>
      <c r="H56" s="3"/>
      <c r="I56" s="3"/>
      <c r="J56" s="3"/>
      <c r="K56" s="2"/>
      <c r="L56" s="2"/>
      <c r="M56" s="3"/>
      <c r="N56" s="2"/>
      <c r="O56" s="2"/>
      <c r="P56" s="3"/>
      <c r="Q56" s="2"/>
      <c r="R56" s="2"/>
      <c r="S56" s="3"/>
      <c r="T56" s="2"/>
      <c r="U56" s="2"/>
      <c r="V56" s="3"/>
      <c r="W56" s="4"/>
      <c r="X56" s="2"/>
      <c r="Y56" s="3"/>
    </row>
    <row r="57" spans="1:25" ht="11.25" customHeight="1">
      <c r="A57" s="2"/>
      <c r="B57" s="2"/>
      <c r="C57" s="2"/>
      <c r="D57" s="2"/>
      <c r="E57" s="2"/>
      <c r="F57" s="2"/>
      <c r="G57" s="3"/>
      <c r="H57" s="3"/>
      <c r="I57" s="3"/>
      <c r="J57" s="3"/>
      <c r="K57" s="2"/>
      <c r="L57" s="2"/>
      <c r="M57" s="3"/>
      <c r="N57" s="2"/>
      <c r="O57" s="2"/>
      <c r="P57" s="3"/>
      <c r="Q57" s="2"/>
      <c r="R57" s="2"/>
      <c r="S57" s="3"/>
      <c r="T57" s="2"/>
      <c r="U57" s="2"/>
      <c r="V57" s="3"/>
      <c r="W57" s="4"/>
      <c r="X57" s="2"/>
      <c r="Y57" s="3"/>
    </row>
    <row r="58" spans="1:25" ht="11.25" customHeight="1">
      <c r="A58" s="1"/>
      <c r="B58" s="1"/>
      <c r="C58" s="1"/>
      <c r="D58" s="1"/>
      <c r="E58" s="2"/>
      <c r="F58" s="2"/>
      <c r="G58" s="3"/>
      <c r="H58" s="3"/>
      <c r="I58" s="3"/>
      <c r="J58" s="3"/>
      <c r="K58" s="2"/>
      <c r="L58" s="2"/>
      <c r="M58" s="3"/>
      <c r="N58" s="2"/>
      <c r="O58" s="2"/>
      <c r="P58" s="3"/>
      <c r="Q58" s="2"/>
      <c r="R58" s="2"/>
      <c r="S58" s="3"/>
      <c r="T58" s="2"/>
      <c r="U58" s="2"/>
      <c r="V58" s="3"/>
      <c r="W58" s="4"/>
      <c r="X58" s="2"/>
      <c r="Y58" s="3"/>
    </row>
    <row r="59" spans="1:25" ht="12" customHeight="1" thickBo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Y59" s="9" t="s">
        <v>0</v>
      </c>
    </row>
    <row r="60" spans="1:25" ht="12" customHeight="1">
      <c r="A60" s="10" t="s">
        <v>29</v>
      </c>
      <c r="B60" s="149" t="s">
        <v>60</v>
      </c>
      <c r="C60" s="150"/>
      <c r="D60" s="151"/>
      <c r="E60" s="149" t="s">
        <v>2</v>
      </c>
      <c r="F60" s="150"/>
      <c r="G60" s="151"/>
      <c r="H60" s="11" t="s">
        <v>61</v>
      </c>
      <c r="I60" s="11"/>
      <c r="J60" s="12"/>
      <c r="K60" s="11" t="s">
        <v>3</v>
      </c>
      <c r="L60" s="11"/>
      <c r="M60" s="12"/>
      <c r="N60" s="13" t="s">
        <v>4</v>
      </c>
      <c r="O60" s="13"/>
      <c r="P60" s="13"/>
      <c r="Q60" s="13"/>
      <c r="R60" s="13"/>
      <c r="S60" s="13"/>
      <c r="T60" s="13"/>
      <c r="U60" s="13"/>
      <c r="V60" s="14"/>
      <c r="W60" s="11" t="s">
        <v>5</v>
      </c>
      <c r="X60" s="11"/>
      <c r="Y60" s="15"/>
    </row>
    <row r="61" spans="1:25" ht="12" customHeight="1">
      <c r="A61" s="16"/>
      <c r="B61" s="17"/>
      <c r="C61" s="18"/>
      <c r="D61" s="19"/>
      <c r="E61" s="18"/>
      <c r="F61" s="18"/>
      <c r="G61" s="19"/>
      <c r="H61" s="18"/>
      <c r="I61" s="18"/>
      <c r="J61" s="19"/>
      <c r="K61" s="18"/>
      <c r="L61" s="18"/>
      <c r="M61" s="19"/>
      <c r="N61" s="20" t="s">
        <v>6</v>
      </c>
      <c r="O61" s="20"/>
      <c r="P61" s="21"/>
      <c r="Q61" s="20" t="s">
        <v>7</v>
      </c>
      <c r="R61" s="20"/>
      <c r="S61" s="21"/>
      <c r="T61" s="20" t="s">
        <v>8</v>
      </c>
      <c r="U61" s="20"/>
      <c r="V61" s="21"/>
      <c r="W61" s="18"/>
      <c r="X61" s="18"/>
      <c r="Y61" s="22"/>
    </row>
    <row r="62" spans="1:25" ht="12" customHeight="1">
      <c r="A62" s="16"/>
      <c r="B62" s="60" t="s">
        <v>9</v>
      </c>
      <c r="C62" s="61" t="s">
        <v>10</v>
      </c>
      <c r="D62" s="25" t="s">
        <v>30</v>
      </c>
      <c r="E62" s="23" t="s">
        <v>9</v>
      </c>
      <c r="F62" s="24" t="s">
        <v>10</v>
      </c>
      <c r="G62" s="25" t="s">
        <v>30</v>
      </c>
      <c r="H62" s="60" t="s">
        <v>9</v>
      </c>
      <c r="I62" s="61" t="s">
        <v>10</v>
      </c>
      <c r="J62" s="25" t="s">
        <v>30</v>
      </c>
      <c r="K62" s="26" t="s">
        <v>9</v>
      </c>
      <c r="L62" s="26" t="s">
        <v>10</v>
      </c>
      <c r="M62" s="25" t="s">
        <v>11</v>
      </c>
      <c r="N62" s="26" t="s">
        <v>9</v>
      </c>
      <c r="O62" s="26" t="s">
        <v>10</v>
      </c>
      <c r="P62" s="25" t="s">
        <v>11</v>
      </c>
      <c r="Q62" s="26" t="s">
        <v>9</v>
      </c>
      <c r="R62" s="26" t="s">
        <v>10</v>
      </c>
      <c r="S62" s="25" t="s">
        <v>11</v>
      </c>
      <c r="T62" s="26" t="s">
        <v>9</v>
      </c>
      <c r="U62" s="26" t="s">
        <v>10</v>
      </c>
      <c r="V62" s="25" t="s">
        <v>11</v>
      </c>
      <c r="W62" s="26" t="s">
        <v>9</v>
      </c>
      <c r="X62" s="26" t="s">
        <v>10</v>
      </c>
      <c r="Y62" s="27" t="s">
        <v>11</v>
      </c>
    </row>
    <row r="63" spans="1:25" ht="12" customHeight="1" thickBot="1">
      <c r="A63" s="28"/>
      <c r="B63" s="62"/>
      <c r="C63" s="30" t="s">
        <v>75</v>
      </c>
      <c r="D63" s="31" t="s">
        <v>13</v>
      </c>
      <c r="E63" s="29"/>
      <c r="F63" s="30" t="s">
        <v>75</v>
      </c>
      <c r="G63" s="31" t="s">
        <v>13</v>
      </c>
      <c r="H63" s="62"/>
      <c r="I63" s="30" t="s">
        <v>75</v>
      </c>
      <c r="J63" s="31" t="s">
        <v>13</v>
      </c>
      <c r="K63" s="32"/>
      <c r="L63" s="30" t="s">
        <v>75</v>
      </c>
      <c r="M63" s="31" t="s">
        <v>13</v>
      </c>
      <c r="N63" s="32"/>
      <c r="O63" s="30" t="s">
        <v>75</v>
      </c>
      <c r="P63" s="31" t="s">
        <v>13</v>
      </c>
      <c r="Q63" s="32"/>
      <c r="R63" s="30" t="s">
        <v>75</v>
      </c>
      <c r="S63" s="31" t="s">
        <v>13</v>
      </c>
      <c r="T63" s="32"/>
      <c r="U63" s="30" t="s">
        <v>75</v>
      </c>
      <c r="V63" s="31" t="s">
        <v>13</v>
      </c>
      <c r="W63" s="32"/>
      <c r="X63" s="30" t="s">
        <v>75</v>
      </c>
      <c r="Y63" s="33" t="s">
        <v>13</v>
      </c>
    </row>
    <row r="64" spans="1:25" ht="11.25" customHeight="1">
      <c r="A64" s="55" t="s">
        <v>31</v>
      </c>
      <c r="B64" s="109"/>
      <c r="C64" s="92"/>
      <c r="D64" s="95"/>
      <c r="E64" s="56"/>
      <c r="F64" s="56"/>
      <c r="G64" s="90"/>
      <c r="H64" s="109"/>
      <c r="I64" s="92"/>
      <c r="J64" s="90"/>
      <c r="K64" s="56"/>
      <c r="L64" s="56"/>
      <c r="M64" s="90"/>
      <c r="N64" s="56"/>
      <c r="O64" s="56"/>
      <c r="P64" s="90"/>
      <c r="Q64" s="56"/>
      <c r="R64" s="56"/>
      <c r="S64" s="90"/>
      <c r="T64" s="56"/>
      <c r="U64" s="56"/>
      <c r="V64" s="90"/>
      <c r="W64" s="56"/>
      <c r="X64" s="56"/>
      <c r="Y64" s="91"/>
    </row>
    <row r="65" spans="1:25" ht="11.25" customHeight="1">
      <c r="A65" s="34" t="s">
        <v>32</v>
      </c>
      <c r="B65" s="125">
        <v>60000</v>
      </c>
      <c r="C65" s="84">
        <v>114797</v>
      </c>
      <c r="D65" s="82">
        <f>C65*100/B65</f>
        <v>191.32833333333335</v>
      </c>
      <c r="E65" s="35">
        <v>190000</v>
      </c>
      <c r="F65" s="35">
        <f>6640+245285</f>
        <v>251925</v>
      </c>
      <c r="G65" s="82">
        <f>F65*100/E65</f>
        <v>132.5921052631579</v>
      </c>
      <c r="H65" s="125">
        <v>74911</v>
      </c>
      <c r="I65" s="84">
        <v>70111</v>
      </c>
      <c r="J65" s="82">
        <f>I65*100/H65</f>
        <v>93.59239631028821</v>
      </c>
      <c r="K65" s="35">
        <f>N65+Q65+T65</f>
        <v>139924</v>
      </c>
      <c r="L65" s="35">
        <f>O65+R65+U65</f>
        <v>118641</v>
      </c>
      <c r="M65" s="82">
        <f>L65*100/K65</f>
        <v>84.78960006860868</v>
      </c>
      <c r="N65" s="35">
        <v>0</v>
      </c>
      <c r="O65" s="35">
        <v>0</v>
      </c>
      <c r="P65" s="85" t="s">
        <v>15</v>
      </c>
      <c r="Q65" s="35">
        <v>0</v>
      </c>
      <c r="R65" s="35">
        <v>0</v>
      </c>
      <c r="S65" s="85" t="s">
        <v>15</v>
      </c>
      <c r="T65" s="35">
        <v>139924</v>
      </c>
      <c r="U65" s="35">
        <v>118641</v>
      </c>
      <c r="V65" s="82">
        <f>U65*100/T65</f>
        <v>84.78960006860868</v>
      </c>
      <c r="W65" s="35">
        <f>E65-K65</f>
        <v>50076</v>
      </c>
      <c r="X65" s="35">
        <f>F65-L65</f>
        <v>133284</v>
      </c>
      <c r="Y65" s="87">
        <f>X65*100/W65</f>
        <v>266.16343158399235</v>
      </c>
    </row>
    <row r="66" spans="1:25" ht="11.25" customHeight="1">
      <c r="A66" s="16" t="s">
        <v>33</v>
      </c>
      <c r="B66" s="66"/>
      <c r="C66" s="41"/>
      <c r="D66" s="97"/>
      <c r="E66" s="43"/>
      <c r="F66" s="126"/>
      <c r="G66" s="42"/>
      <c r="H66" s="66"/>
      <c r="I66" s="41"/>
      <c r="J66" s="42"/>
      <c r="K66" s="43"/>
      <c r="L66" s="43"/>
      <c r="M66" s="42"/>
      <c r="N66" s="43"/>
      <c r="O66" s="126"/>
      <c r="P66" s="76"/>
      <c r="Q66" s="43"/>
      <c r="R66" s="126"/>
      <c r="S66" s="76"/>
      <c r="T66" s="43"/>
      <c r="U66" s="126"/>
      <c r="V66" s="42"/>
      <c r="W66" s="43"/>
      <c r="X66" s="43"/>
      <c r="Y66" s="44"/>
    </row>
    <row r="67" spans="1:25" ht="11.25" customHeight="1">
      <c r="A67" s="34" t="s">
        <v>32</v>
      </c>
      <c r="B67" s="125">
        <f>150030+3870+2410</f>
        <v>156310</v>
      </c>
      <c r="C67" s="84">
        <f>9118+235323</f>
        <v>244441</v>
      </c>
      <c r="D67" s="82">
        <f>C67*100/B67</f>
        <v>156.3821892393321</v>
      </c>
      <c r="E67" s="35">
        <f>166130+3870+2410</f>
        <v>172410</v>
      </c>
      <c r="F67" s="35">
        <f>9117+246090</f>
        <v>255207</v>
      </c>
      <c r="G67" s="82">
        <f>F67*100/E67</f>
        <v>148.02331651296328</v>
      </c>
      <c r="H67" s="125">
        <f>K67</f>
        <v>111509</v>
      </c>
      <c r="I67" s="84">
        <f>L67</f>
        <v>90706</v>
      </c>
      <c r="J67" s="82">
        <f>I67*100/H67</f>
        <v>81.34410675371495</v>
      </c>
      <c r="K67" s="35">
        <f>N67+Q67+T67</f>
        <v>111509</v>
      </c>
      <c r="L67" s="35">
        <f>O67+R67+U67</f>
        <v>90706</v>
      </c>
      <c r="M67" s="82">
        <f>L67*100/K67</f>
        <v>81.34410675371495</v>
      </c>
      <c r="N67" s="35">
        <v>22640</v>
      </c>
      <c r="O67" s="35">
        <v>22588</v>
      </c>
      <c r="P67" s="82">
        <f>O67*100/N67</f>
        <v>99.77031802120142</v>
      </c>
      <c r="Q67" s="35">
        <v>77679</v>
      </c>
      <c r="R67" s="35">
        <v>66030</v>
      </c>
      <c r="S67" s="82">
        <f>R67*100/Q67</f>
        <v>85.00366894527478</v>
      </c>
      <c r="T67" s="35">
        <v>11190</v>
      </c>
      <c r="U67" s="35">
        <v>2088</v>
      </c>
      <c r="V67" s="82">
        <f>U67*100/T67</f>
        <v>18.65951742627346</v>
      </c>
      <c r="W67" s="35">
        <f>E67-K67</f>
        <v>60901</v>
      </c>
      <c r="X67" s="35">
        <f>F67-L67</f>
        <v>164501</v>
      </c>
      <c r="Y67" s="87">
        <f>X67*100/W67</f>
        <v>270.1121492257927</v>
      </c>
    </row>
    <row r="68" spans="1:25" ht="11.25" customHeight="1">
      <c r="A68" s="58" t="s">
        <v>34</v>
      </c>
      <c r="B68" s="66"/>
      <c r="C68" s="41"/>
      <c r="D68" s="97"/>
      <c r="E68" s="43"/>
      <c r="F68" s="43"/>
      <c r="G68" s="42"/>
      <c r="H68" s="66"/>
      <c r="I68" s="41"/>
      <c r="J68" s="42"/>
      <c r="K68" s="43"/>
      <c r="L68" s="43"/>
      <c r="M68" s="42"/>
      <c r="N68" s="43"/>
      <c r="O68" s="43"/>
      <c r="P68" s="76"/>
      <c r="Q68" s="43"/>
      <c r="R68" s="43"/>
      <c r="S68" s="42"/>
      <c r="T68" s="43"/>
      <c r="U68" s="43"/>
      <c r="V68" s="76"/>
      <c r="W68" s="43"/>
      <c r="X68" s="98"/>
      <c r="Y68" s="44"/>
    </row>
    <row r="69" spans="1:25" ht="11.25" customHeight="1">
      <c r="A69" s="64" t="s">
        <v>35</v>
      </c>
      <c r="B69" s="129">
        <v>800000</v>
      </c>
      <c r="C69" s="77">
        <v>1295573</v>
      </c>
      <c r="D69" s="78">
        <f>C69*100/B69</f>
        <v>161.946625</v>
      </c>
      <c r="E69" s="38">
        <v>1300000</v>
      </c>
      <c r="F69" s="52">
        <v>1717650</v>
      </c>
      <c r="G69" s="78">
        <f>F69*100/E69</f>
        <v>132.12692307692308</v>
      </c>
      <c r="H69" s="129">
        <v>98300</v>
      </c>
      <c r="I69" s="77">
        <v>83670</v>
      </c>
      <c r="J69" s="78">
        <f>I69*100/H69</f>
        <v>85.11698880976603</v>
      </c>
      <c r="K69" s="38">
        <f>N69+Q69+T69</f>
        <v>98300</v>
      </c>
      <c r="L69" s="38">
        <f>O69+R69+U69</f>
        <v>83670</v>
      </c>
      <c r="M69" s="78">
        <f>L69*100/K69</f>
        <v>85.11698880976603</v>
      </c>
      <c r="N69" s="38">
        <v>0</v>
      </c>
      <c r="O69" s="52">
        <v>0</v>
      </c>
      <c r="P69" s="99" t="s">
        <v>15</v>
      </c>
      <c r="Q69" s="38">
        <v>98300</v>
      </c>
      <c r="R69" s="52">
        <v>83670</v>
      </c>
      <c r="S69" s="78">
        <f>R69*100/Q69</f>
        <v>85.11698880976603</v>
      </c>
      <c r="T69" s="38">
        <v>0</v>
      </c>
      <c r="U69" s="52">
        <v>0</v>
      </c>
      <c r="V69" s="99" t="s">
        <v>15</v>
      </c>
      <c r="W69" s="38">
        <f>E69-K69</f>
        <v>1201700</v>
      </c>
      <c r="X69" s="38">
        <f>F69-L69</f>
        <v>1633980</v>
      </c>
      <c r="Y69" s="79">
        <f>X69*100/W69</f>
        <v>135.97237247233087</v>
      </c>
    </row>
    <row r="70" spans="1:25" ht="11.25" customHeight="1">
      <c r="A70" s="39" t="s">
        <v>57</v>
      </c>
      <c r="B70" s="67"/>
      <c r="C70" s="68"/>
      <c r="D70" s="40"/>
      <c r="E70" s="43"/>
      <c r="F70" s="126"/>
      <c r="G70" s="42"/>
      <c r="H70" s="66"/>
      <c r="I70" s="41"/>
      <c r="J70" s="42"/>
      <c r="K70" s="43"/>
      <c r="L70" s="43"/>
      <c r="M70" s="42"/>
      <c r="N70" s="43"/>
      <c r="O70" s="126"/>
      <c r="P70" s="76"/>
      <c r="Q70" s="43"/>
      <c r="R70" s="126"/>
      <c r="S70" s="42"/>
      <c r="T70" s="43"/>
      <c r="U70" s="126"/>
      <c r="V70" s="76"/>
      <c r="W70" s="43"/>
      <c r="X70" s="43"/>
      <c r="Y70" s="44"/>
    </row>
    <row r="71" spans="1:25" ht="11.25" customHeight="1">
      <c r="A71" s="65" t="s">
        <v>56</v>
      </c>
      <c r="B71" s="129">
        <f>B65+B67+B69</f>
        <v>1016310</v>
      </c>
      <c r="C71" s="77">
        <f>C65+C67+C69</f>
        <v>1654811</v>
      </c>
      <c r="D71" s="78">
        <f>C71*100/B71</f>
        <v>162.82541744152866</v>
      </c>
      <c r="E71" s="38">
        <f>E65+E67+E69</f>
        <v>1662410</v>
      </c>
      <c r="F71" s="38">
        <f>F65+F67+F69</f>
        <v>2224782</v>
      </c>
      <c r="G71" s="78">
        <f>F71*100/E71</f>
        <v>133.82871854716947</v>
      </c>
      <c r="H71" s="129">
        <f>H65+H67+H69</f>
        <v>284720</v>
      </c>
      <c r="I71" s="77">
        <f>I65+I67+I69</f>
        <v>244487</v>
      </c>
      <c r="J71" s="78">
        <f>I71*100/H71</f>
        <v>85.8692750772689</v>
      </c>
      <c r="K71" s="38">
        <f>K65+K67+K69</f>
        <v>349733</v>
      </c>
      <c r="L71" s="38">
        <f>L65+L67+L69</f>
        <v>293017</v>
      </c>
      <c r="M71" s="78">
        <f>L71*100/K71</f>
        <v>83.78305736090103</v>
      </c>
      <c r="N71" s="38">
        <f>N65+N67+N69</f>
        <v>22640</v>
      </c>
      <c r="O71" s="38">
        <f>O65+O67+O69</f>
        <v>22588</v>
      </c>
      <c r="P71" s="78">
        <f>O71*100/N71</f>
        <v>99.77031802120142</v>
      </c>
      <c r="Q71" s="38">
        <f>Q65+Q67+Q69</f>
        <v>175979</v>
      </c>
      <c r="R71" s="38">
        <f>R65+R67+R69</f>
        <v>149700</v>
      </c>
      <c r="S71" s="78">
        <f>R71*100/Q71</f>
        <v>85.06696821779872</v>
      </c>
      <c r="T71" s="38">
        <f>T65+T67+T69</f>
        <v>151114</v>
      </c>
      <c r="U71" s="38">
        <f>U65+U67+U69</f>
        <v>120729</v>
      </c>
      <c r="V71" s="78">
        <f>U71*100/T71</f>
        <v>79.89266381672115</v>
      </c>
      <c r="W71" s="38">
        <f>W65+W67+W69</f>
        <v>1312677</v>
      </c>
      <c r="X71" s="38">
        <f>X65+X67+X69</f>
        <v>1931765</v>
      </c>
      <c r="Y71" s="79">
        <f>X71*100/W71</f>
        <v>147.16224935761045</v>
      </c>
    </row>
    <row r="72" spans="1:25" ht="11.25" customHeight="1">
      <c r="A72" s="16" t="s">
        <v>38</v>
      </c>
      <c r="B72" s="66"/>
      <c r="C72" s="41"/>
      <c r="D72" s="97"/>
      <c r="E72" s="43"/>
      <c r="F72" s="43"/>
      <c r="G72" s="42"/>
      <c r="H72" s="66"/>
      <c r="I72" s="41"/>
      <c r="J72" s="42"/>
      <c r="K72" s="43"/>
      <c r="L72" s="43"/>
      <c r="M72" s="42"/>
      <c r="N72" s="43"/>
      <c r="O72" s="43"/>
      <c r="P72" s="42"/>
      <c r="Q72" s="43"/>
      <c r="R72" s="43"/>
      <c r="S72" s="42"/>
      <c r="T72" s="43"/>
      <c r="U72" s="43"/>
      <c r="V72" s="42"/>
      <c r="W72" s="43"/>
      <c r="X72" s="43"/>
      <c r="Y72" s="44"/>
    </row>
    <row r="73" spans="1:25" ht="11.25" customHeight="1">
      <c r="A73" s="34" t="s">
        <v>39</v>
      </c>
      <c r="B73" s="125">
        <v>35000</v>
      </c>
      <c r="C73" s="84">
        <v>66837</v>
      </c>
      <c r="D73" s="82">
        <f>C73*100/B73</f>
        <v>190.96285714285713</v>
      </c>
      <c r="E73" s="35">
        <v>13000</v>
      </c>
      <c r="F73" s="51">
        <v>12816</v>
      </c>
      <c r="G73" s="82">
        <f>F73*100/E73</f>
        <v>98.58461538461539</v>
      </c>
      <c r="H73" s="125">
        <v>500</v>
      </c>
      <c r="I73" s="84">
        <v>0</v>
      </c>
      <c r="J73" s="82">
        <f>I73*100/H73</f>
        <v>0</v>
      </c>
      <c r="K73" s="35">
        <f>N73+Q73+T73</f>
        <v>500</v>
      </c>
      <c r="L73" s="35">
        <f>O73+R73+U73</f>
        <v>0</v>
      </c>
      <c r="M73" s="82">
        <f>L73*100/K73</f>
        <v>0</v>
      </c>
      <c r="N73" s="35">
        <v>0</v>
      </c>
      <c r="O73" s="51">
        <v>0</v>
      </c>
      <c r="P73" s="85" t="s">
        <v>15</v>
      </c>
      <c r="Q73" s="35">
        <v>500</v>
      </c>
      <c r="R73" s="51">
        <v>0</v>
      </c>
      <c r="S73" s="82">
        <f>R73*100/Q73</f>
        <v>0</v>
      </c>
      <c r="T73" s="35">
        <v>0</v>
      </c>
      <c r="U73" s="51">
        <v>0</v>
      </c>
      <c r="V73" s="85" t="s">
        <v>15</v>
      </c>
      <c r="W73" s="35">
        <f>E73-K73</f>
        <v>12500</v>
      </c>
      <c r="X73" s="35">
        <f>F73-L73</f>
        <v>12816</v>
      </c>
      <c r="Y73" s="87">
        <f>X73*100/W73</f>
        <v>102.528</v>
      </c>
    </row>
    <row r="74" spans="1:25" ht="11.25" customHeight="1">
      <c r="A74" s="16" t="s">
        <v>58</v>
      </c>
      <c r="B74" s="66"/>
      <c r="C74" s="41"/>
      <c r="D74" s="97"/>
      <c r="E74" s="43"/>
      <c r="F74" s="43"/>
      <c r="G74" s="76"/>
      <c r="H74" s="127"/>
      <c r="I74" s="111"/>
      <c r="J74" s="76"/>
      <c r="K74" s="43"/>
      <c r="L74" s="43"/>
      <c r="M74" s="42"/>
      <c r="N74" s="43"/>
      <c r="O74" s="43"/>
      <c r="P74" s="76"/>
      <c r="Q74" s="43"/>
      <c r="R74" s="43"/>
      <c r="S74" s="42"/>
      <c r="T74" s="43"/>
      <c r="U74" s="43"/>
      <c r="V74" s="76"/>
      <c r="W74" s="43"/>
      <c r="X74" s="43"/>
      <c r="Y74" s="44"/>
    </row>
    <row r="75" spans="1:25" ht="11.25" customHeight="1">
      <c r="A75" s="34" t="s">
        <v>59</v>
      </c>
      <c r="B75" s="125">
        <v>500</v>
      </c>
      <c r="C75" s="84">
        <v>500</v>
      </c>
      <c r="D75" s="82">
        <f>C75*100/B75</f>
        <v>100</v>
      </c>
      <c r="E75" s="35">
        <v>500</v>
      </c>
      <c r="F75" s="51">
        <v>500</v>
      </c>
      <c r="G75" s="82">
        <f>F75*100/E75</f>
        <v>100</v>
      </c>
      <c r="H75" s="125">
        <v>0</v>
      </c>
      <c r="I75" s="84">
        <v>0</v>
      </c>
      <c r="J75" s="85" t="s">
        <v>15</v>
      </c>
      <c r="K75" s="35">
        <f>N75+Q75+T75</f>
        <v>0</v>
      </c>
      <c r="L75" s="35">
        <f>O75+R75+U75</f>
        <v>0</v>
      </c>
      <c r="M75" s="85" t="s">
        <v>15</v>
      </c>
      <c r="N75" s="35">
        <v>0</v>
      </c>
      <c r="O75" s="51">
        <v>0</v>
      </c>
      <c r="P75" s="85" t="s">
        <v>15</v>
      </c>
      <c r="Q75" s="35">
        <v>0</v>
      </c>
      <c r="R75" s="51">
        <v>0</v>
      </c>
      <c r="S75" s="85" t="s">
        <v>15</v>
      </c>
      <c r="T75" s="35">
        <v>0</v>
      </c>
      <c r="U75" s="51">
        <v>0</v>
      </c>
      <c r="V75" s="85" t="s">
        <v>15</v>
      </c>
      <c r="W75" s="35">
        <f>E75-K75</f>
        <v>500</v>
      </c>
      <c r="X75" s="35">
        <f>F75-L75</f>
        <v>500</v>
      </c>
      <c r="Y75" s="87">
        <f>X75*100/W75</f>
        <v>100</v>
      </c>
    </row>
    <row r="76" spans="1:25" ht="11.25" customHeight="1">
      <c r="A76" s="58" t="s">
        <v>36</v>
      </c>
      <c r="B76" s="66"/>
      <c r="C76" s="41"/>
      <c r="D76" s="97"/>
      <c r="E76" s="43"/>
      <c r="F76" s="43"/>
      <c r="G76" s="42"/>
      <c r="H76" s="66"/>
      <c r="I76" s="41"/>
      <c r="J76" s="42"/>
      <c r="K76" s="43"/>
      <c r="L76" s="43"/>
      <c r="M76" s="42"/>
      <c r="N76" s="43"/>
      <c r="O76" s="43"/>
      <c r="P76" s="76"/>
      <c r="Q76" s="43"/>
      <c r="R76" s="43"/>
      <c r="S76" s="42"/>
      <c r="T76" s="43"/>
      <c r="U76" s="43"/>
      <c r="V76" s="76"/>
      <c r="W76" s="43"/>
      <c r="X76" s="98"/>
      <c r="Y76" s="44"/>
    </row>
    <row r="77" spans="1:25" ht="11.25" customHeight="1">
      <c r="A77" s="34" t="s">
        <v>37</v>
      </c>
      <c r="B77" s="125">
        <v>129000</v>
      </c>
      <c r="C77" s="84">
        <v>87738</v>
      </c>
      <c r="D77" s="82">
        <f>C77*100/B77</f>
        <v>68.0139534883721</v>
      </c>
      <c r="E77" s="35">
        <v>129000</v>
      </c>
      <c r="F77" s="51">
        <v>121484</v>
      </c>
      <c r="G77" s="82">
        <f>F77*100/E77</f>
        <v>94.17364341085272</v>
      </c>
      <c r="H77" s="125">
        <v>31500</v>
      </c>
      <c r="I77" s="84">
        <v>13071</v>
      </c>
      <c r="J77" s="82">
        <f>I77*100/H77</f>
        <v>41.49523809523809</v>
      </c>
      <c r="K77" s="35">
        <f>N77+Q77+T77</f>
        <v>31500</v>
      </c>
      <c r="L77" s="35">
        <f>O77+R77+U77</f>
        <v>13071</v>
      </c>
      <c r="M77" s="82">
        <f>L77*100/K77</f>
        <v>41.49523809523809</v>
      </c>
      <c r="N77" s="35">
        <v>30000</v>
      </c>
      <c r="O77" s="51">
        <v>11444</v>
      </c>
      <c r="P77" s="82">
        <f>O77*100/N77</f>
        <v>38.14666666666667</v>
      </c>
      <c r="Q77" s="35">
        <v>1500</v>
      </c>
      <c r="R77" s="51">
        <v>1627</v>
      </c>
      <c r="S77" s="82">
        <f>R77*100/Q77</f>
        <v>108.46666666666667</v>
      </c>
      <c r="T77" s="35">
        <v>0</v>
      </c>
      <c r="U77" s="51">
        <v>0</v>
      </c>
      <c r="V77" s="85" t="s">
        <v>15</v>
      </c>
      <c r="W77" s="35">
        <f>E77-K77</f>
        <v>97500</v>
      </c>
      <c r="X77" s="35">
        <f>F77-L77</f>
        <v>108413</v>
      </c>
      <c r="Y77" s="87">
        <f>X77*100/W77</f>
        <v>111.19282051282052</v>
      </c>
    </row>
    <row r="78" spans="1:25" ht="11.25" customHeight="1">
      <c r="A78" s="16" t="s">
        <v>40</v>
      </c>
      <c r="B78" s="66"/>
      <c r="C78" s="41"/>
      <c r="D78" s="97"/>
      <c r="E78" s="43"/>
      <c r="F78" s="126"/>
      <c r="G78" s="42"/>
      <c r="H78" s="66"/>
      <c r="I78" s="41"/>
      <c r="J78" s="42"/>
      <c r="K78" s="43"/>
      <c r="L78" s="43"/>
      <c r="M78" s="42"/>
      <c r="N78" s="43"/>
      <c r="O78" s="126"/>
      <c r="P78" s="76"/>
      <c r="Q78" s="43"/>
      <c r="R78" s="126"/>
      <c r="S78" s="42"/>
      <c r="T78" s="43"/>
      <c r="U78" s="126"/>
      <c r="V78" s="76"/>
      <c r="W78" s="43"/>
      <c r="X78" s="98"/>
      <c r="Y78" s="44"/>
    </row>
    <row r="79" spans="1:25" ht="11.25" customHeight="1">
      <c r="A79" s="34" t="s">
        <v>41</v>
      </c>
      <c r="B79" s="125">
        <v>19720</v>
      </c>
      <c r="C79" s="84">
        <v>14752</v>
      </c>
      <c r="D79" s="82">
        <f>C79*100/B79</f>
        <v>74.80730223123732</v>
      </c>
      <c r="E79" s="35">
        <v>19720</v>
      </c>
      <c r="F79" s="51">
        <v>13342</v>
      </c>
      <c r="G79" s="82">
        <f>F79*100/E79</f>
        <v>67.65720081135903</v>
      </c>
      <c r="H79" s="125">
        <v>2000</v>
      </c>
      <c r="I79" s="84">
        <v>0</v>
      </c>
      <c r="J79" s="82">
        <f>I79*100/H79</f>
        <v>0</v>
      </c>
      <c r="K79" s="35">
        <f>N79+Q79+T79</f>
        <v>2000</v>
      </c>
      <c r="L79" s="35">
        <f>O79+R79+U79</f>
        <v>0</v>
      </c>
      <c r="M79" s="82">
        <f>L79*100/K79</f>
        <v>0</v>
      </c>
      <c r="N79" s="35">
        <v>0</v>
      </c>
      <c r="O79" s="51">
        <v>0</v>
      </c>
      <c r="P79" s="85" t="s">
        <v>15</v>
      </c>
      <c r="Q79" s="35">
        <v>2000</v>
      </c>
      <c r="R79" s="51">
        <v>0</v>
      </c>
      <c r="S79" s="82">
        <f>R79*100/Q79</f>
        <v>0</v>
      </c>
      <c r="T79" s="35">
        <v>0</v>
      </c>
      <c r="U79" s="51">
        <v>0</v>
      </c>
      <c r="V79" s="85" t="s">
        <v>15</v>
      </c>
      <c r="W79" s="35">
        <f>E79-K79</f>
        <v>17720</v>
      </c>
      <c r="X79" s="35">
        <f>F79-L79</f>
        <v>13342</v>
      </c>
      <c r="Y79" s="87">
        <f>X79*100/W79</f>
        <v>75.29345372460497</v>
      </c>
    </row>
    <row r="80" spans="1:25" ht="11.25" customHeight="1">
      <c r="A80" s="16" t="s">
        <v>40</v>
      </c>
      <c r="B80" s="66"/>
      <c r="C80" s="41"/>
      <c r="D80" s="97"/>
      <c r="E80" s="43"/>
      <c r="F80" s="126"/>
      <c r="G80" s="42"/>
      <c r="H80" s="66"/>
      <c r="I80" s="41"/>
      <c r="J80" s="42"/>
      <c r="K80" s="43"/>
      <c r="L80" s="43"/>
      <c r="M80" s="42"/>
      <c r="N80" s="43"/>
      <c r="O80" s="126"/>
      <c r="P80" s="76"/>
      <c r="Q80" s="43"/>
      <c r="R80" s="126"/>
      <c r="S80" s="42"/>
      <c r="T80" s="43"/>
      <c r="U80" s="126"/>
      <c r="V80" s="42"/>
      <c r="W80" s="43"/>
      <c r="X80" s="98"/>
      <c r="Y80" s="44"/>
    </row>
    <row r="81" spans="1:25" ht="11.25" customHeight="1">
      <c r="A81" s="34" t="s">
        <v>42</v>
      </c>
      <c r="B81" s="125">
        <v>200000</v>
      </c>
      <c r="C81" s="84">
        <v>195932</v>
      </c>
      <c r="D81" s="82">
        <f>C81*100/B81</f>
        <v>97.966</v>
      </c>
      <c r="E81" s="35">
        <v>200000</v>
      </c>
      <c r="F81" s="51">
        <v>197209</v>
      </c>
      <c r="G81" s="82">
        <f>F81*100/E81</f>
        <v>98.6045</v>
      </c>
      <c r="H81" s="125">
        <v>0</v>
      </c>
      <c r="I81" s="84">
        <v>0</v>
      </c>
      <c r="J81" s="85" t="s">
        <v>15</v>
      </c>
      <c r="K81" s="35">
        <f>N81+Q81+T81</f>
        <v>0</v>
      </c>
      <c r="L81" s="35">
        <f>O81+R81+U81</f>
        <v>0</v>
      </c>
      <c r="M81" s="85" t="s">
        <v>15</v>
      </c>
      <c r="N81" s="35">
        <v>0</v>
      </c>
      <c r="O81" s="51">
        <v>0</v>
      </c>
      <c r="P81" s="85" t="s">
        <v>15</v>
      </c>
      <c r="Q81" s="35">
        <v>0</v>
      </c>
      <c r="R81" s="51">
        <v>0</v>
      </c>
      <c r="S81" s="85" t="s">
        <v>15</v>
      </c>
      <c r="T81" s="35">
        <v>0</v>
      </c>
      <c r="U81" s="51">
        <v>0</v>
      </c>
      <c r="V81" s="85" t="s">
        <v>15</v>
      </c>
      <c r="W81" s="35">
        <f>E81-K81</f>
        <v>200000</v>
      </c>
      <c r="X81" s="35">
        <f>F81-L81</f>
        <v>197209</v>
      </c>
      <c r="Y81" s="87">
        <f>X81*100/W81</f>
        <v>98.6045</v>
      </c>
    </row>
    <row r="82" spans="1:25" ht="11.25" customHeight="1">
      <c r="A82" s="16" t="s">
        <v>40</v>
      </c>
      <c r="B82" s="66"/>
      <c r="C82" s="41"/>
      <c r="D82" s="97"/>
      <c r="E82" s="43"/>
      <c r="F82" s="126"/>
      <c r="G82" s="42"/>
      <c r="H82" s="66"/>
      <c r="I82" s="41"/>
      <c r="J82" s="42"/>
      <c r="K82" s="43"/>
      <c r="L82" s="43"/>
      <c r="M82" s="76"/>
      <c r="N82" s="43"/>
      <c r="O82" s="126"/>
      <c r="P82" s="76"/>
      <c r="Q82" s="43"/>
      <c r="R82" s="126"/>
      <c r="S82" s="42"/>
      <c r="T82" s="43"/>
      <c r="U82" s="126"/>
      <c r="V82" s="76"/>
      <c r="W82" s="43"/>
      <c r="X82" s="43"/>
      <c r="Y82" s="44"/>
    </row>
    <row r="83" spans="1:25" ht="11.25" customHeight="1">
      <c r="A83" s="34" t="s">
        <v>72</v>
      </c>
      <c r="B83" s="125">
        <v>1600</v>
      </c>
      <c r="C83" s="84">
        <v>2039</v>
      </c>
      <c r="D83" s="82">
        <f>C83*100/B83</f>
        <v>127.4375</v>
      </c>
      <c r="E83" s="35">
        <v>1800</v>
      </c>
      <c r="F83" s="51">
        <v>2232</v>
      </c>
      <c r="G83" s="82">
        <f>F83*100/E83</f>
        <v>124</v>
      </c>
      <c r="H83" s="125">
        <v>0</v>
      </c>
      <c r="I83" s="84">
        <v>0</v>
      </c>
      <c r="J83" s="85" t="s">
        <v>15</v>
      </c>
      <c r="K83" s="35">
        <f>N83+Q83+T83</f>
        <v>0</v>
      </c>
      <c r="L83" s="35">
        <f>O83+R83+U83</f>
        <v>0</v>
      </c>
      <c r="M83" s="100" t="s">
        <v>15</v>
      </c>
      <c r="N83" s="35">
        <v>0</v>
      </c>
      <c r="O83" s="51">
        <v>0</v>
      </c>
      <c r="P83" s="85" t="s">
        <v>15</v>
      </c>
      <c r="Q83" s="35">
        <v>0</v>
      </c>
      <c r="R83" s="51">
        <v>0</v>
      </c>
      <c r="S83" s="85" t="s">
        <v>15</v>
      </c>
      <c r="T83" s="35">
        <v>0</v>
      </c>
      <c r="U83" s="51">
        <v>0</v>
      </c>
      <c r="V83" s="85" t="s">
        <v>15</v>
      </c>
      <c r="W83" s="35">
        <f>E83-K83</f>
        <v>1800</v>
      </c>
      <c r="X83" s="35">
        <f>F83-L83</f>
        <v>2232</v>
      </c>
      <c r="Y83" s="87">
        <f>X83*100/W83</f>
        <v>124</v>
      </c>
    </row>
    <row r="84" spans="1:25" ht="11.25" customHeight="1">
      <c r="A84" s="16" t="s">
        <v>40</v>
      </c>
      <c r="B84" s="66"/>
      <c r="C84" s="41"/>
      <c r="D84" s="97"/>
      <c r="E84" s="43"/>
      <c r="F84" s="126"/>
      <c r="G84" s="42"/>
      <c r="H84" s="66"/>
      <c r="I84" s="41"/>
      <c r="J84" s="42"/>
      <c r="K84" s="43"/>
      <c r="L84" s="43"/>
      <c r="M84" s="42"/>
      <c r="N84" s="43"/>
      <c r="O84" s="126"/>
      <c r="P84" s="76"/>
      <c r="Q84" s="43"/>
      <c r="R84" s="126"/>
      <c r="S84" s="42"/>
      <c r="T84" s="43"/>
      <c r="U84" s="126"/>
      <c r="V84" s="76"/>
      <c r="W84" s="43"/>
      <c r="X84" s="43"/>
      <c r="Y84" s="44"/>
    </row>
    <row r="85" spans="1:25" ht="11.25" customHeight="1">
      <c r="A85" s="34" t="s">
        <v>43</v>
      </c>
      <c r="B85" s="125">
        <v>1300</v>
      </c>
      <c r="C85" s="84">
        <v>2003</v>
      </c>
      <c r="D85" s="82">
        <f>C85*100/B85</f>
        <v>154.07692307692307</v>
      </c>
      <c r="E85" s="35">
        <v>1300</v>
      </c>
      <c r="F85" s="51">
        <v>2200</v>
      </c>
      <c r="G85" s="82">
        <f>F85*100/E85</f>
        <v>169.23076923076923</v>
      </c>
      <c r="H85" s="125">
        <v>200</v>
      </c>
      <c r="I85" s="84">
        <v>0</v>
      </c>
      <c r="J85" s="82">
        <f>I85*100/H85</f>
        <v>0</v>
      </c>
      <c r="K85" s="35">
        <f>N85+Q85+T85</f>
        <v>200</v>
      </c>
      <c r="L85" s="35">
        <f>O85+R85+U85</f>
        <v>0</v>
      </c>
      <c r="M85" s="82">
        <f>L85*100/K85</f>
        <v>0</v>
      </c>
      <c r="N85" s="35">
        <v>0</v>
      </c>
      <c r="O85" s="51">
        <v>0</v>
      </c>
      <c r="P85" s="85" t="s">
        <v>15</v>
      </c>
      <c r="Q85" s="35">
        <v>200</v>
      </c>
      <c r="R85" s="51">
        <v>0</v>
      </c>
      <c r="S85" s="82">
        <f>R85*100/Q85</f>
        <v>0</v>
      </c>
      <c r="T85" s="35">
        <v>0</v>
      </c>
      <c r="U85" s="51">
        <v>0</v>
      </c>
      <c r="V85" s="85" t="s">
        <v>15</v>
      </c>
      <c r="W85" s="35">
        <f>E85-K85</f>
        <v>1100</v>
      </c>
      <c r="X85" s="35">
        <f>F85-L85</f>
        <v>2200</v>
      </c>
      <c r="Y85" s="87">
        <f>X85*100/W85</f>
        <v>200</v>
      </c>
    </row>
    <row r="86" spans="1:25" ht="11.25" customHeight="1">
      <c r="A86" s="16" t="s">
        <v>44</v>
      </c>
      <c r="B86" s="66"/>
      <c r="C86" s="41"/>
      <c r="D86" s="97"/>
      <c r="E86" s="43"/>
      <c r="F86" s="43"/>
      <c r="G86" s="42"/>
      <c r="H86" s="66"/>
      <c r="I86" s="41"/>
      <c r="J86" s="42"/>
      <c r="K86" s="43"/>
      <c r="L86" s="43"/>
      <c r="M86" s="76"/>
      <c r="N86" s="43"/>
      <c r="O86" s="43"/>
      <c r="P86" s="76"/>
      <c r="Q86" s="43"/>
      <c r="R86" s="43"/>
      <c r="S86" s="76"/>
      <c r="T86" s="43"/>
      <c r="U86" s="43"/>
      <c r="V86" s="76"/>
      <c r="W86" s="43"/>
      <c r="X86" s="43"/>
      <c r="Y86" s="44"/>
    </row>
    <row r="87" spans="1:25" ht="11.25" customHeight="1">
      <c r="A87" s="34" t="s">
        <v>45</v>
      </c>
      <c r="B87" s="125">
        <v>0</v>
      </c>
      <c r="C87" s="84">
        <v>0</v>
      </c>
      <c r="D87" s="85" t="s">
        <v>15</v>
      </c>
      <c r="E87" s="35">
        <v>0</v>
      </c>
      <c r="F87" s="51">
        <v>0</v>
      </c>
      <c r="G87" s="85" t="s">
        <v>15</v>
      </c>
      <c r="H87" s="137">
        <v>0</v>
      </c>
      <c r="I87" s="114">
        <v>0</v>
      </c>
      <c r="J87" s="85" t="s">
        <v>15</v>
      </c>
      <c r="K87" s="35">
        <f>N87+Q87+T87</f>
        <v>1505000</v>
      </c>
      <c r="L87" s="35">
        <f>O87+R87+U87</f>
        <v>1615533</v>
      </c>
      <c r="M87" s="82">
        <f>L87*100/K87</f>
        <v>107.3443853820598</v>
      </c>
      <c r="N87" s="35">
        <v>0</v>
      </c>
      <c r="O87" s="51">
        <v>0</v>
      </c>
      <c r="P87" s="85" t="s">
        <v>15</v>
      </c>
      <c r="Q87" s="35">
        <v>1505000</v>
      </c>
      <c r="R87" s="51">
        <v>1615533</v>
      </c>
      <c r="S87" s="82">
        <f>R87*100/Q87</f>
        <v>107.3443853820598</v>
      </c>
      <c r="T87" s="35">
        <v>0</v>
      </c>
      <c r="U87" s="51">
        <v>0</v>
      </c>
      <c r="V87" s="85" t="s">
        <v>15</v>
      </c>
      <c r="W87" s="35">
        <f>E87-K87</f>
        <v>-1505000</v>
      </c>
      <c r="X87" s="35">
        <f>F87-L87</f>
        <v>-1615533</v>
      </c>
      <c r="Y87" s="83" t="s">
        <v>15</v>
      </c>
    </row>
    <row r="88" spans="1:25" ht="11.25" customHeight="1">
      <c r="A88" s="16" t="s">
        <v>46</v>
      </c>
      <c r="B88" s="66"/>
      <c r="C88" s="41"/>
      <c r="D88" s="97"/>
      <c r="E88" s="43"/>
      <c r="F88" s="43"/>
      <c r="G88" s="76"/>
      <c r="H88" s="127"/>
      <c r="I88" s="111"/>
      <c r="J88" s="76"/>
      <c r="K88" s="43"/>
      <c r="L88" s="43"/>
      <c r="M88" s="76"/>
      <c r="N88" s="43"/>
      <c r="O88" s="43"/>
      <c r="P88" s="76"/>
      <c r="Q88" s="43"/>
      <c r="R88" s="43"/>
      <c r="S88" s="76"/>
      <c r="T88" s="43"/>
      <c r="U88" s="43"/>
      <c r="V88" s="76"/>
      <c r="W88" s="43"/>
      <c r="X88" s="43"/>
      <c r="Y88" s="101"/>
    </row>
    <row r="89" spans="1:25" ht="11.25" customHeight="1">
      <c r="A89" s="34" t="s">
        <v>47</v>
      </c>
      <c r="B89" s="125">
        <v>0</v>
      </c>
      <c r="C89" s="84">
        <v>0</v>
      </c>
      <c r="D89" s="85" t="s">
        <v>15</v>
      </c>
      <c r="E89" s="35">
        <v>0</v>
      </c>
      <c r="F89" s="51">
        <v>0</v>
      </c>
      <c r="G89" s="85" t="s">
        <v>15</v>
      </c>
      <c r="H89" s="137">
        <v>0</v>
      </c>
      <c r="I89" s="114">
        <v>0</v>
      </c>
      <c r="J89" s="85" t="s">
        <v>15</v>
      </c>
      <c r="K89" s="35">
        <f>N89+Q89+T89</f>
        <v>50000</v>
      </c>
      <c r="L89" s="35">
        <f>O89+R89+U89</f>
        <v>60450</v>
      </c>
      <c r="M89" s="82">
        <f>L89*100/K89</f>
        <v>120.9</v>
      </c>
      <c r="N89" s="35">
        <v>0</v>
      </c>
      <c r="O89" s="51">
        <v>0</v>
      </c>
      <c r="P89" s="85" t="s">
        <v>15</v>
      </c>
      <c r="Q89" s="35">
        <v>50000</v>
      </c>
      <c r="R89" s="51">
        <f>60450</f>
        <v>60450</v>
      </c>
      <c r="S89" s="82">
        <f>R89*100/Q89</f>
        <v>120.9</v>
      </c>
      <c r="T89" s="35">
        <v>0</v>
      </c>
      <c r="U89" s="51">
        <v>0</v>
      </c>
      <c r="V89" s="85" t="s">
        <v>15</v>
      </c>
      <c r="W89" s="35">
        <f>E89-K89</f>
        <v>-50000</v>
      </c>
      <c r="X89" s="35">
        <f>F89-L89</f>
        <v>-60450</v>
      </c>
      <c r="Y89" s="83" t="s">
        <v>15</v>
      </c>
    </row>
    <row r="90" spans="1:25" ht="11.25" customHeight="1">
      <c r="A90" s="16" t="s">
        <v>48</v>
      </c>
      <c r="B90" s="66"/>
      <c r="C90" s="41"/>
      <c r="D90" s="97"/>
      <c r="E90" s="43"/>
      <c r="F90" s="43"/>
      <c r="G90" s="76"/>
      <c r="H90" s="127"/>
      <c r="I90" s="111"/>
      <c r="J90" s="76"/>
      <c r="K90" s="43"/>
      <c r="L90" s="43"/>
      <c r="M90" s="76"/>
      <c r="N90" s="43"/>
      <c r="O90" s="43"/>
      <c r="P90" s="76"/>
      <c r="Q90" s="43"/>
      <c r="R90" s="43"/>
      <c r="S90" s="76"/>
      <c r="T90" s="43"/>
      <c r="U90" s="43"/>
      <c r="V90" s="76"/>
      <c r="W90" s="43"/>
      <c r="X90" s="43"/>
      <c r="Y90" s="101"/>
    </row>
    <row r="91" spans="1:25" ht="11.25" customHeight="1">
      <c r="A91" s="34" t="s">
        <v>49</v>
      </c>
      <c r="B91" s="125">
        <v>0</v>
      </c>
      <c r="C91" s="84">
        <v>0</v>
      </c>
      <c r="D91" s="85" t="s">
        <v>15</v>
      </c>
      <c r="E91" s="35">
        <v>0</v>
      </c>
      <c r="F91" s="51">
        <v>0</v>
      </c>
      <c r="G91" s="85" t="s">
        <v>15</v>
      </c>
      <c r="H91" s="137">
        <v>0</v>
      </c>
      <c r="I91" s="114">
        <v>0</v>
      </c>
      <c r="J91" s="85" t="s">
        <v>15</v>
      </c>
      <c r="K91" s="35">
        <f>N91+Q91+T91</f>
        <v>720000</v>
      </c>
      <c r="L91" s="35">
        <f>O91+R91+U91</f>
        <v>159791</v>
      </c>
      <c r="M91" s="82">
        <f>L91*100/K91</f>
        <v>22.193194444444444</v>
      </c>
      <c r="N91" s="35">
        <v>0</v>
      </c>
      <c r="O91" s="51">
        <v>0</v>
      </c>
      <c r="P91" s="85" t="s">
        <v>15</v>
      </c>
      <c r="Q91" s="35">
        <v>720000</v>
      </c>
      <c r="R91" s="51">
        <v>159791</v>
      </c>
      <c r="S91" s="82">
        <f>R91*100/Q91</f>
        <v>22.193194444444444</v>
      </c>
      <c r="T91" s="35">
        <v>0</v>
      </c>
      <c r="U91" s="51">
        <v>0</v>
      </c>
      <c r="V91" s="85" t="s">
        <v>15</v>
      </c>
      <c r="W91" s="35">
        <f>E91-K91</f>
        <v>-720000</v>
      </c>
      <c r="X91" s="35">
        <f>F91-L91</f>
        <v>-159791</v>
      </c>
      <c r="Y91" s="83" t="s">
        <v>15</v>
      </c>
    </row>
    <row r="92" spans="1:25" ht="11.25" customHeight="1" thickBot="1">
      <c r="A92" s="59" t="s">
        <v>50</v>
      </c>
      <c r="B92" s="132">
        <v>0</v>
      </c>
      <c r="C92" s="115">
        <v>0</v>
      </c>
      <c r="D92" s="73" t="s">
        <v>15</v>
      </c>
      <c r="E92" s="70">
        <v>0</v>
      </c>
      <c r="F92" s="74">
        <v>0</v>
      </c>
      <c r="G92" s="73" t="s">
        <v>15</v>
      </c>
      <c r="H92" s="138">
        <f>K92</f>
        <v>29260</v>
      </c>
      <c r="I92" s="116">
        <f>L92</f>
        <v>14030</v>
      </c>
      <c r="J92" s="96">
        <f>I92*100/H92</f>
        <v>47.94941900205058</v>
      </c>
      <c r="K92" s="70">
        <f>N92+Q92+T92</f>
        <v>29260</v>
      </c>
      <c r="L92" s="70">
        <f>O92+R92+U92</f>
        <v>14030</v>
      </c>
      <c r="M92" s="96">
        <f>L92*100/K92</f>
        <v>47.94941900205058</v>
      </c>
      <c r="N92" s="70">
        <v>0</v>
      </c>
      <c r="O92" s="74">
        <v>0</v>
      </c>
      <c r="P92" s="73" t="s">
        <v>15</v>
      </c>
      <c r="Q92" s="70">
        <v>10503</v>
      </c>
      <c r="R92" s="74">
        <v>1877</v>
      </c>
      <c r="S92" s="96">
        <f>R92*100/Q92</f>
        <v>17.871084452061314</v>
      </c>
      <c r="T92" s="70">
        <v>18757</v>
      </c>
      <c r="U92" s="74">
        <v>12153</v>
      </c>
      <c r="V92" s="96">
        <f>U92*100/T92</f>
        <v>64.79181105720531</v>
      </c>
      <c r="W92" s="70">
        <f>E92-K92</f>
        <v>-29260</v>
      </c>
      <c r="X92" s="70">
        <f>F92-L92</f>
        <v>-14030</v>
      </c>
      <c r="Y92" s="75" t="s">
        <v>15</v>
      </c>
    </row>
    <row r="93" spans="1:25" ht="11.25" customHeight="1">
      <c r="A93" s="39" t="s">
        <v>55</v>
      </c>
      <c r="B93" s="67"/>
      <c r="C93" s="68"/>
      <c r="D93" s="40"/>
      <c r="E93" s="43"/>
      <c r="F93" s="43"/>
      <c r="G93" s="42"/>
      <c r="H93" s="66"/>
      <c r="I93" s="41"/>
      <c r="J93" s="42"/>
      <c r="K93" s="43"/>
      <c r="L93" s="43"/>
      <c r="M93" s="42"/>
      <c r="N93" s="43"/>
      <c r="O93" s="43"/>
      <c r="P93" s="42"/>
      <c r="Q93" s="43"/>
      <c r="R93" s="43"/>
      <c r="S93" s="42"/>
      <c r="T93" s="43"/>
      <c r="U93" s="43"/>
      <c r="V93" s="42"/>
      <c r="W93" s="43"/>
      <c r="X93" s="43"/>
      <c r="Y93" s="44"/>
    </row>
    <row r="94" spans="1:25" ht="11.25" customHeight="1" thickBot="1">
      <c r="A94" s="45" t="s">
        <v>73</v>
      </c>
      <c r="B94" s="63">
        <f>B20+B29+B30+B31+B32+B33+B34+B36+B71+B73+B75+B77+B79+B81+B83+B85+B87+B89+B91+B92</f>
        <v>2592745</v>
      </c>
      <c r="C94" s="53">
        <f>C20+C29+C30+C31+C32+C33+C34+C36+C71+C73+C75+C77+C79+C81+C83+C85+C87+C89+C91+C92</f>
        <v>3464107</v>
      </c>
      <c r="D94" s="48">
        <f>C94*100/B94</f>
        <v>133.60770149011955</v>
      </c>
      <c r="E94" s="49">
        <f>E20+E29+E30+E31+E32+E33+E34+E36+E71+E73+E75+E77+E79+E81+E83+E85+E87+E89+E91+E92</f>
        <v>4275153</v>
      </c>
      <c r="F94" s="49">
        <f>F20+F29+F30+F31+F32+F33+F34+F36+F71+F73+F75+F77+F79+F81+F83+F85+F87+F89+F91+F92</f>
        <v>4942195</v>
      </c>
      <c r="G94" s="48">
        <f>F94*100/E94</f>
        <v>115.60276322274314</v>
      </c>
      <c r="H94" s="63">
        <f>H20+H29+H30+H31+H32+H33+H34+H36+H71+H73+H75+H77+H79+H81+H83+H85+H87+H89+H91+H92</f>
        <v>1234527</v>
      </c>
      <c r="I94" s="53">
        <f>I20+I29+I30+I31+I32+I33+I34+I36+I71+I73+I75+I77+I79+I81+I83+I85+I87+I89+I91+I92</f>
        <v>1041378</v>
      </c>
      <c r="J94" s="48">
        <f>I94*100/H94</f>
        <v>84.35441266169148</v>
      </c>
      <c r="K94" s="49">
        <f>K20+K29+K30+K31+K32+K33+K34+K36+K71+K73+K75+K77+K79+K81+K83+K85+K87+K89+K91+K92</f>
        <v>3671959</v>
      </c>
      <c r="L94" s="49">
        <f>L20+L29+L30+L31+L32+L33+L34+L36+L71+L73+L75+L77+L79+L81+L83+L85+L87+L89+L91+L92</f>
        <v>3013735</v>
      </c>
      <c r="M94" s="48">
        <f>L94*100/K94</f>
        <v>82.0743096532396</v>
      </c>
      <c r="N94" s="49">
        <f>N20+N29+N30+N31+N32+N33+N34+N36+N71+N73+N75+N77+N79+N81+N83+N85+N87+N89+N91+N92</f>
        <v>151266</v>
      </c>
      <c r="O94" s="49">
        <f>O20+O29+O30+O31+O32+O33+O34+O36+O71+O73+O75+O77+O79+O81+O83+O85+O87+O89+O91+O92</f>
        <v>139307</v>
      </c>
      <c r="P94" s="48">
        <f>O94*100/N94</f>
        <v>92.09405947139476</v>
      </c>
      <c r="Q94" s="49">
        <f>Q20+Q29+Q30+Q31+Q32+Q33+Q34+Q36+Q71+Q73+Q75+Q77+Q79+Q81+Q83+Q85+Q87+Q89+Q91+Q92</f>
        <v>2737129</v>
      </c>
      <c r="R94" s="49">
        <f>R20+R29+R30+R31+R32+R33+R34+R36+R71+R73+R75+R77+R79+R81+R83+R85+R87+R89+R91+R92</f>
        <v>2161387</v>
      </c>
      <c r="S94" s="48">
        <f>R94*100/Q94</f>
        <v>78.96547806113632</v>
      </c>
      <c r="T94" s="49">
        <f>T20+T29+T30+T31+T32+T33+T34+T36+T71+T73+T75+T77+T79+T81+T83+T85+T87+T89+T91+T92</f>
        <v>783564</v>
      </c>
      <c r="U94" s="49">
        <f>U20+U29+U30+U31+U32+U33+U34+U36+U71+U73+U75+U77+U79+U81+U83+U85+U87+U89+U91+U92</f>
        <v>713041</v>
      </c>
      <c r="V94" s="48">
        <f>U94*100/T94</f>
        <v>90.99971412673375</v>
      </c>
      <c r="W94" s="49">
        <f>W20+W29+W30+W31+W32+W33+W34+W36+W71+W73+W75+W77+W79+W81+W83+W85+W87+W89+W91+W92</f>
        <v>603194</v>
      </c>
      <c r="X94" s="49">
        <f>X20+X29+X30+X31+X32+X33+X34+X36+X71+X73+X75+X77+X79+X81+X83+X85+X87+X89+X91+X92</f>
        <v>1928460</v>
      </c>
      <c r="Y94" s="50">
        <f>X94*100/W94</f>
        <v>319.7080872820353</v>
      </c>
    </row>
    <row r="95" spans="1:25" ht="11.25" customHeight="1">
      <c r="A95" s="69" t="s">
        <v>65</v>
      </c>
      <c r="B95" s="134">
        <v>600000</v>
      </c>
      <c r="C95" s="117">
        <v>916339</v>
      </c>
      <c r="D95" s="102">
        <f>C95*100/B95</f>
        <v>152.72316666666666</v>
      </c>
      <c r="E95" s="135">
        <v>600000</v>
      </c>
      <c r="F95" s="144">
        <v>916339</v>
      </c>
      <c r="G95" s="102">
        <f>F95*100/E95</f>
        <v>152.72316666666666</v>
      </c>
      <c r="H95" s="134">
        <v>600000</v>
      </c>
      <c r="I95" s="117">
        <v>916339</v>
      </c>
      <c r="J95" s="102">
        <f>I95*100/H95</f>
        <v>152.72316666666666</v>
      </c>
      <c r="K95" s="103">
        <f>N95+Q95+T95</f>
        <v>600000</v>
      </c>
      <c r="L95" s="103">
        <f>O95+R95+U95</f>
        <v>916339</v>
      </c>
      <c r="M95" s="102">
        <f>L95*100/K95</f>
        <v>152.72316666666666</v>
      </c>
      <c r="N95" s="139">
        <v>0</v>
      </c>
      <c r="O95" s="139">
        <v>0</v>
      </c>
      <c r="P95" s="104" t="s">
        <v>15</v>
      </c>
      <c r="Q95" s="139">
        <v>600000</v>
      </c>
      <c r="R95" s="139">
        <v>916339</v>
      </c>
      <c r="S95" s="102">
        <f>R95*100/Q95</f>
        <v>152.72316666666666</v>
      </c>
      <c r="T95" s="139">
        <v>0</v>
      </c>
      <c r="U95" s="139">
        <v>0</v>
      </c>
      <c r="V95" s="104" t="s">
        <v>15</v>
      </c>
      <c r="W95" s="103">
        <f>E95-K95</f>
        <v>0</v>
      </c>
      <c r="X95" s="103">
        <f>F95-L95</f>
        <v>0</v>
      </c>
      <c r="Y95" s="105" t="s">
        <v>15</v>
      </c>
    </row>
    <row r="96" spans="1:25" ht="12" customHeight="1" thickBot="1">
      <c r="A96" s="59" t="s">
        <v>66</v>
      </c>
      <c r="B96" s="132">
        <v>0</v>
      </c>
      <c r="C96" s="115">
        <v>0</v>
      </c>
      <c r="D96" s="73" t="s">
        <v>15</v>
      </c>
      <c r="E96" s="136">
        <v>0</v>
      </c>
      <c r="F96" s="116">
        <v>0</v>
      </c>
      <c r="G96" s="73" t="s">
        <v>15</v>
      </c>
      <c r="H96" s="132">
        <v>97626</v>
      </c>
      <c r="I96" s="115">
        <v>610317</v>
      </c>
      <c r="J96" s="96">
        <f>I96*100/H96</f>
        <v>625.158257021695</v>
      </c>
      <c r="K96" s="70">
        <f>N96+Q96+T96</f>
        <v>97626</v>
      </c>
      <c r="L96" s="70">
        <f>O96+R96+U96</f>
        <v>610317</v>
      </c>
      <c r="M96" s="96">
        <f>L96*100/K96</f>
        <v>625.158257021695</v>
      </c>
      <c r="N96" s="74">
        <v>0</v>
      </c>
      <c r="O96" s="74">
        <v>0</v>
      </c>
      <c r="P96" s="73" t="s">
        <v>15</v>
      </c>
      <c r="Q96" s="74">
        <v>97626</v>
      </c>
      <c r="R96" s="74">
        <v>610317</v>
      </c>
      <c r="S96" s="96">
        <f>R96*100/Q96</f>
        <v>625.158257021695</v>
      </c>
      <c r="T96" s="74">
        <v>0</v>
      </c>
      <c r="U96" s="74">
        <v>0</v>
      </c>
      <c r="V96" s="73" t="s">
        <v>15</v>
      </c>
      <c r="W96" s="74">
        <f>E96-K96</f>
        <v>-97626</v>
      </c>
      <c r="X96" s="70">
        <f>F96-L96</f>
        <v>-610317</v>
      </c>
      <c r="Y96" s="75" t="s">
        <v>15</v>
      </c>
    </row>
    <row r="97" spans="1:25" ht="13.5" thickBot="1">
      <c r="A97" s="45" t="s">
        <v>67</v>
      </c>
      <c r="B97" s="71">
        <f>B94+B95+B96</f>
        <v>3192745</v>
      </c>
      <c r="C97" s="72">
        <f>C94+C95+C96</f>
        <v>4380446</v>
      </c>
      <c r="D97" s="48">
        <f>C97*100/B97</f>
        <v>137.19999561505853</v>
      </c>
      <c r="E97" s="71">
        <f>E94+E95+E96</f>
        <v>4875153</v>
      </c>
      <c r="F97" s="72">
        <f>F94+F95+F96</f>
        <v>5858534</v>
      </c>
      <c r="G97" s="48">
        <f>F97*100/E97</f>
        <v>120.17128488070016</v>
      </c>
      <c r="H97" s="71">
        <f>H94+H95+H96</f>
        <v>1932153</v>
      </c>
      <c r="I97" s="72">
        <f>I94+I95+I96</f>
        <v>2568034</v>
      </c>
      <c r="J97" s="48">
        <f>I97*100/H97</f>
        <v>132.91048897266418</v>
      </c>
      <c r="K97" s="71">
        <f>K94+K95+K96</f>
        <v>4369585</v>
      </c>
      <c r="L97" s="72">
        <f>L94+L95+L96</f>
        <v>4540391</v>
      </c>
      <c r="M97" s="48">
        <f>L97*100/K97</f>
        <v>103.90897533747484</v>
      </c>
      <c r="N97" s="71">
        <f>N94+N95+N96</f>
        <v>151266</v>
      </c>
      <c r="O97" s="72">
        <f>O94+O95+O96</f>
        <v>139307</v>
      </c>
      <c r="P97" s="48">
        <f>O97*100/N97</f>
        <v>92.09405947139476</v>
      </c>
      <c r="Q97" s="71">
        <f>Q94+Q95+Q96</f>
        <v>3434755</v>
      </c>
      <c r="R97" s="72">
        <f>R94+R95+R96</f>
        <v>3688043</v>
      </c>
      <c r="S97" s="48">
        <f>R97*100/Q97</f>
        <v>107.37426686910712</v>
      </c>
      <c r="T97" s="71">
        <f>T94+T95+T96</f>
        <v>783564</v>
      </c>
      <c r="U97" s="72">
        <f>U94+U95+U96</f>
        <v>713041</v>
      </c>
      <c r="V97" s="48">
        <f>U97*100/T97</f>
        <v>90.99971412673375</v>
      </c>
      <c r="W97" s="71">
        <f>W94+W95+W96</f>
        <v>505568</v>
      </c>
      <c r="X97" s="72">
        <f>X94+X95+X96</f>
        <v>1318143</v>
      </c>
      <c r="Y97" s="50">
        <f>X97*100/W97</f>
        <v>260.7251645673777</v>
      </c>
    </row>
    <row r="98" spans="1:4" ht="12" customHeight="1">
      <c r="A98" s="5"/>
      <c r="B98" s="5"/>
      <c r="C98" s="5"/>
      <c r="D98" s="5"/>
    </row>
    <row r="99" spans="1:2" ht="12.75">
      <c r="A99" s="5" t="s">
        <v>68</v>
      </c>
      <c r="B99" s="5" t="s">
        <v>69</v>
      </c>
    </row>
    <row r="103" ht="12.75">
      <c r="A103" s="7"/>
    </row>
    <row r="104" ht="12.75">
      <c r="A104" s="7"/>
    </row>
    <row r="105" ht="12.75">
      <c r="A105" s="7"/>
    </row>
  </sheetData>
  <mergeCells count="5">
    <mergeCell ref="T4:Y4"/>
    <mergeCell ref="E10:G10"/>
    <mergeCell ref="B10:D10"/>
    <mergeCell ref="E60:G60"/>
    <mergeCell ref="B60:D60"/>
  </mergeCells>
  <printOptions/>
  <pageMargins left="0.7874015748031497" right="0.5905511811023623" top="0.7874015748031497" bottom="0.5905511811023623" header="0" footer="0"/>
  <pageSetup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INF</cp:lastModifiedBy>
  <cp:lastPrinted>2008-04-07T13:44:04Z</cp:lastPrinted>
  <dcterms:created xsi:type="dcterms:W3CDTF">1997-01-24T11:07:25Z</dcterms:created>
  <dcterms:modified xsi:type="dcterms:W3CDTF">2008-05-23T08:23:03Z</dcterms:modified>
  <cp:category/>
  <cp:version/>
  <cp:contentType/>
  <cp:contentStatus/>
</cp:coreProperties>
</file>