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g.mepnet.cz\UserHome\NR\m000xm42627\Documents\Rozpočet 2023\Schválený rozpočet vl.HMP 2023\Z-10926\"/>
    </mc:Choice>
  </mc:AlternateContent>
  <bookViews>
    <workbookView xWindow="-120" yWindow="-120" windowWidth="19440" windowHeight="10440"/>
  </bookViews>
  <sheets>
    <sheet name="Příloha usnesení MČ PVSS celkem" sheetId="1" r:id="rId1"/>
  </sheets>
  <definedNames>
    <definedName name="_xlnm.Print_Titles" localSheetId="0">'Příloha usnesení MČ PVSS celkem'!$6:$9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7" i="1" l="1"/>
  <c r="N67" i="1"/>
  <c r="M67" i="1"/>
  <c r="H67" i="1"/>
  <c r="G67" i="1"/>
  <c r="F67" i="1"/>
  <c r="E67" i="1"/>
  <c r="D67" i="1"/>
  <c r="C67" i="1"/>
  <c r="L66" i="1"/>
  <c r="K66" i="1"/>
  <c r="L65" i="1"/>
  <c r="K65" i="1"/>
  <c r="Q65" i="1" s="1"/>
  <c r="L64" i="1"/>
  <c r="K64" i="1"/>
  <c r="Q64" i="1" s="1"/>
  <c r="L63" i="1"/>
  <c r="K63" i="1"/>
  <c r="L62" i="1"/>
  <c r="K62" i="1"/>
  <c r="Q62" i="1" s="1"/>
  <c r="L61" i="1"/>
  <c r="K61" i="1"/>
  <c r="L60" i="1"/>
  <c r="K60" i="1"/>
  <c r="L59" i="1"/>
  <c r="K59" i="1"/>
  <c r="L58" i="1"/>
  <c r="K58" i="1"/>
  <c r="Q58" i="1" s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Q47" i="1" s="1"/>
  <c r="L46" i="1"/>
  <c r="K46" i="1"/>
  <c r="Q46" i="1" s="1"/>
  <c r="L45" i="1"/>
  <c r="K45" i="1"/>
  <c r="L44" i="1"/>
  <c r="K44" i="1"/>
  <c r="Q44" i="1" s="1"/>
  <c r="L43" i="1"/>
  <c r="K43" i="1"/>
  <c r="Q43" i="1" s="1"/>
  <c r="L42" i="1"/>
  <c r="K42" i="1"/>
  <c r="L41" i="1"/>
  <c r="K41" i="1"/>
  <c r="Q41" i="1" s="1"/>
  <c r="L40" i="1"/>
  <c r="K40" i="1"/>
  <c r="Q40" i="1" s="1"/>
  <c r="L39" i="1"/>
  <c r="K39" i="1"/>
  <c r="L38" i="1"/>
  <c r="K38" i="1"/>
  <c r="L37" i="1"/>
  <c r="K37" i="1"/>
  <c r="L36" i="1"/>
  <c r="K36" i="1"/>
  <c r="L35" i="1"/>
  <c r="K35" i="1"/>
  <c r="L34" i="1"/>
  <c r="Q34" i="1" s="1"/>
  <c r="K34" i="1"/>
  <c r="L33" i="1"/>
  <c r="K33" i="1"/>
  <c r="L32" i="1"/>
  <c r="K32" i="1"/>
  <c r="O31" i="1"/>
  <c r="L31" i="1"/>
  <c r="J31" i="1"/>
  <c r="I31" i="1"/>
  <c r="O30" i="1"/>
  <c r="L30" i="1"/>
  <c r="J30" i="1"/>
  <c r="I30" i="1"/>
  <c r="O29" i="1"/>
  <c r="L29" i="1"/>
  <c r="J29" i="1"/>
  <c r="K29" i="1" s="1"/>
  <c r="Q29" i="1" s="1"/>
  <c r="I29" i="1"/>
  <c r="O28" i="1"/>
  <c r="L28" i="1"/>
  <c r="J28" i="1"/>
  <c r="I28" i="1"/>
  <c r="O27" i="1"/>
  <c r="L27" i="1"/>
  <c r="J27" i="1"/>
  <c r="I27" i="1"/>
  <c r="O26" i="1"/>
  <c r="L26" i="1"/>
  <c r="J26" i="1"/>
  <c r="I26" i="1"/>
  <c r="O25" i="1"/>
  <c r="L25" i="1"/>
  <c r="J25" i="1"/>
  <c r="I25" i="1"/>
  <c r="O24" i="1"/>
  <c r="L24" i="1"/>
  <c r="J24" i="1"/>
  <c r="I24" i="1"/>
  <c r="O23" i="1"/>
  <c r="L23" i="1"/>
  <c r="J23" i="1"/>
  <c r="I23" i="1"/>
  <c r="O22" i="1"/>
  <c r="L22" i="1"/>
  <c r="J22" i="1"/>
  <c r="I22" i="1"/>
  <c r="O21" i="1"/>
  <c r="L21" i="1"/>
  <c r="J21" i="1"/>
  <c r="I21" i="1"/>
  <c r="O20" i="1"/>
  <c r="L20" i="1"/>
  <c r="J20" i="1"/>
  <c r="I20" i="1"/>
  <c r="O19" i="1"/>
  <c r="L19" i="1"/>
  <c r="J19" i="1"/>
  <c r="I19" i="1"/>
  <c r="O18" i="1"/>
  <c r="L18" i="1"/>
  <c r="J18" i="1"/>
  <c r="I18" i="1"/>
  <c r="O17" i="1"/>
  <c r="L17" i="1"/>
  <c r="J17" i="1"/>
  <c r="I17" i="1"/>
  <c r="O16" i="1"/>
  <c r="L16" i="1"/>
  <c r="J16" i="1"/>
  <c r="I16" i="1"/>
  <c r="O15" i="1"/>
  <c r="L15" i="1"/>
  <c r="J15" i="1"/>
  <c r="I15" i="1"/>
  <c r="O14" i="1"/>
  <c r="L14" i="1"/>
  <c r="J14" i="1"/>
  <c r="I14" i="1"/>
  <c r="O13" i="1"/>
  <c r="L13" i="1"/>
  <c r="J13" i="1"/>
  <c r="I13" i="1"/>
  <c r="O12" i="1"/>
  <c r="L12" i="1"/>
  <c r="J12" i="1"/>
  <c r="I12" i="1"/>
  <c r="O11" i="1"/>
  <c r="L11" i="1"/>
  <c r="J11" i="1"/>
  <c r="I11" i="1"/>
  <c r="O10" i="1"/>
  <c r="L10" i="1"/>
  <c r="J10" i="1"/>
  <c r="I10" i="1"/>
  <c r="I67" i="1" s="1"/>
  <c r="Q49" i="1" l="1"/>
  <c r="Q52" i="1"/>
  <c r="Q53" i="1"/>
  <c r="Q55" i="1"/>
  <c r="Q56" i="1"/>
  <c r="Q61" i="1"/>
  <c r="K13" i="1"/>
  <c r="Q13" i="1" s="1"/>
  <c r="K14" i="1"/>
  <c r="K16" i="1"/>
  <c r="Q16" i="1" s="1"/>
  <c r="K17" i="1"/>
  <c r="K19" i="1"/>
  <c r="K20" i="1"/>
  <c r="K22" i="1"/>
  <c r="Q22" i="1" s="1"/>
  <c r="K25" i="1"/>
  <c r="Q25" i="1" s="1"/>
  <c r="K28" i="1"/>
  <c r="Q28" i="1" s="1"/>
  <c r="K31" i="1"/>
  <c r="Q31" i="1" s="1"/>
  <c r="Q35" i="1"/>
  <c r="Q37" i="1"/>
  <c r="Q38" i="1"/>
  <c r="Q50" i="1"/>
  <c r="Q14" i="1"/>
  <c r="Q17" i="1"/>
  <c r="Q20" i="1"/>
  <c r="K11" i="1"/>
  <c r="Q11" i="1" s="1"/>
  <c r="K23" i="1"/>
  <c r="Q23" i="1" s="1"/>
  <c r="K26" i="1"/>
  <c r="Q32" i="1"/>
  <c r="Q59" i="1"/>
  <c r="K21" i="1"/>
  <c r="Q21" i="1" s="1"/>
  <c r="Q26" i="1"/>
  <c r="K12" i="1"/>
  <c r="Q12" i="1" s="1"/>
  <c r="K15" i="1"/>
  <c r="Q15" i="1" s="1"/>
  <c r="K30" i="1"/>
  <c r="Q30" i="1" s="1"/>
  <c r="Q36" i="1"/>
  <c r="Q45" i="1"/>
  <c r="Q54" i="1"/>
  <c r="Q63" i="1"/>
  <c r="J67" i="1"/>
  <c r="Q48" i="1"/>
  <c r="Q57" i="1"/>
  <c r="Q66" i="1"/>
  <c r="L67" i="1"/>
  <c r="K24" i="1"/>
  <c r="Q24" i="1" s="1"/>
  <c r="K27" i="1"/>
  <c r="Q27" i="1" s="1"/>
  <c r="Q33" i="1"/>
  <c r="Q42" i="1"/>
  <c r="Q51" i="1"/>
  <c r="Q60" i="1"/>
  <c r="K18" i="1"/>
  <c r="Q18" i="1" s="1"/>
  <c r="Q39" i="1"/>
  <c r="K10" i="1"/>
  <c r="K67" i="1" s="1"/>
  <c r="Q19" i="1"/>
  <c r="Q10" i="1" l="1"/>
  <c r="Q67" i="1" s="1"/>
</calcChain>
</file>

<file path=xl/sharedStrings.xml><?xml version="1.0" encoding="utf-8"?>
<sst xmlns="http://schemas.openxmlformats.org/spreadsheetml/2006/main" count="90" uniqueCount="89">
  <si>
    <t>v tis. Kč</t>
  </si>
  <si>
    <t>Městská část</t>
  </si>
  <si>
    <t xml:space="preserve"> Celkem příspěvek na výkon státní správy r. 2022</t>
  </si>
  <si>
    <t>Ukazatele:</t>
  </si>
  <si>
    <t>Příspěvek ze státního rozpočtu na výkon státní správy r. 2023</t>
  </si>
  <si>
    <t xml:space="preserve"> Celkem příspěvek na výkon státní správy r. 2023</t>
  </si>
  <si>
    <t>počet          obyvatel</t>
  </si>
  <si>
    <t>počet  žádostí o vydání OP</t>
  </si>
  <si>
    <t>počet aktivací při vydání OP</t>
  </si>
  <si>
    <t>počet opatrovanců</t>
  </si>
  <si>
    <t>počet živnostenských avíz</t>
  </si>
  <si>
    <t>obecný příspěvek na výkon státní správy</t>
  </si>
  <si>
    <t>na agendu občanských průkazů</t>
  </si>
  <si>
    <t>na veřejné  opatrovnictví</t>
  </si>
  <si>
    <t>na jednotná kontaktní místa</t>
  </si>
  <si>
    <t>na financování  matričních úřadů</t>
  </si>
  <si>
    <t>propočet - živnostenské úřady</t>
  </si>
  <si>
    <t>na financování živnosten. úřadů 343 Kč / avízo</t>
  </si>
  <si>
    <t xml:space="preserve">žádosti </t>
  </si>
  <si>
    <t>aktivace</t>
  </si>
  <si>
    <t>celkem</t>
  </si>
  <si>
    <t>k 1. 1. 2022</t>
  </si>
  <si>
    <t xml:space="preserve"> 1.1.2021 - 31.12.2021</t>
  </si>
  <si>
    <t>k 31.3. 2022</t>
  </si>
  <si>
    <t>1.1.2021-31.12.2021</t>
  </si>
  <si>
    <t>141 Kč /žádost</t>
  </si>
  <si>
    <t>35 Kč/ aktivace</t>
  </si>
  <si>
    <t>agenda OP</t>
  </si>
  <si>
    <t xml:space="preserve"> 30,5 tis. Kč/ opatrovanec</t>
  </si>
  <si>
    <t>Praha 1</t>
  </si>
  <si>
    <t>Praha 2</t>
  </si>
  <si>
    <t>Praha 3</t>
  </si>
  <si>
    <t>Praha 4</t>
  </si>
  <si>
    <t>Praha 5</t>
  </si>
  <si>
    <t>Praha 6</t>
  </si>
  <si>
    <t>Praha 7</t>
  </si>
  <si>
    <t>Praha 8</t>
  </si>
  <si>
    <t>Praha 9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</si>
  <si>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</si>
  <si>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</si>
  <si>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</si>
  <si>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</si>
  <si>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</si>
  <si>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</si>
  <si>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</si>
  <si>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</si>
  <si>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</si>
  <si>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</si>
  <si>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20</t>
  </si>
  <si>
    <t>Praha 21</t>
  </si>
  <si>
    <t>Praha 22</t>
  </si>
  <si>
    <t>Běchovice</t>
  </si>
  <si>
    <t>Benice</t>
  </si>
  <si>
    <t>Březiněves</t>
  </si>
  <si>
    <t>Čakovice</t>
  </si>
  <si>
    <t>Ďáblice</t>
  </si>
  <si>
    <t>Dolní Chabry</t>
  </si>
  <si>
    <t>Dolní Měcholupy</t>
  </si>
  <si>
    <t>Dolní Počernice</t>
  </si>
  <si>
    <t>Dubeč</t>
  </si>
  <si>
    <t>Klánovice</t>
  </si>
  <si>
    <t>Koloděje</t>
  </si>
  <si>
    <t>Kolovraty</t>
  </si>
  <si>
    <t>Královice</t>
  </si>
  <si>
    <t>Křeslice</t>
  </si>
  <si>
    <t>Kunratice</t>
  </si>
  <si>
    <t>Libuš</t>
  </si>
  <si>
    <t>Lipence</t>
  </si>
  <si>
    <t>Lochkov</t>
  </si>
  <si>
    <t>Lysolaje</t>
  </si>
  <si>
    <t>Nebušice</t>
  </si>
  <si>
    <t>Nedvězí</t>
  </si>
  <si>
    <t>Petrovice</t>
  </si>
  <si>
    <t>Přední Kopanina</t>
  </si>
  <si>
    <t>Řeporyje</t>
  </si>
  <si>
    <t>Satalice</t>
  </si>
  <si>
    <t>Slivenec</t>
  </si>
  <si>
    <t>Suchdol</t>
  </si>
  <si>
    <t>Šeberov</t>
  </si>
  <si>
    <t>Štěrboholy</t>
  </si>
  <si>
    <t>Troja</t>
  </si>
  <si>
    <t>Újezd</t>
  </si>
  <si>
    <t>Velká Chuchle</t>
  </si>
  <si>
    <t>Vinoř</t>
  </si>
  <si>
    <t>Zbraslav</t>
  </si>
  <si>
    <t>Zličín</t>
  </si>
  <si>
    <t>Celkem MČ HMP</t>
  </si>
  <si>
    <t>Rozdělení příspěvku na výkon státní správy ze státního rozpočtu městským částem hl. m. Prahy na rok 2023</t>
  </si>
  <si>
    <t>Příloha č. 8 k usnesení Zastupitelstva HMP č. 1/34 ze dne 15. 12.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</si>
</sst>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"/>
    <numFmt numFmtId="165" formatCode="#,##0_ ;\-#,##0\ "/>
    <numFmt numFmtId="166" formatCode="#,##0.0000"/>
  </numFmts>
  <fonts count="12" x14ac:knownFonts="1">
    <font>
      <sz val="10"/>
      <name val="Arial CE"/>
      <charset val="238"/>
    </font>
    <font>
      <sz val="10"/>
      <name val="Arial CE"/>
      <charset val="238"/>
    </font>
    <font>
      <b/>
      <u/>
      <sz val="11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u/>
      <sz val="9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9"/>
      <name val="Times New Roman"/>
      <family val="1"/>
      <charset val="238"/>
    </font>
    <font>
      <i/>
      <u/>
      <sz val="10"/>
      <name val="Arial CE"/>
      <charset val="238"/>
    </font>
    <font>
      <i/>
      <u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Font="1"/>
    <xf numFmtId="3" fontId="0" fillId="0" borderId="0" xfId="0" applyNumberFormat="1" applyFont="1"/>
    <xf numFmtId="164" fontId="0" fillId="0" borderId="0" xfId="0" applyNumberFormat="1" applyFont="1"/>
    <xf numFmtId="4" fontId="0" fillId="0" borderId="0" xfId="0" applyNumberFormat="1" applyFont="1"/>
    <xf numFmtId="0" fontId="2" fillId="0" borderId="0" xfId="0" applyFont="1"/>
    <xf numFmtId="3" fontId="3" fillId="0" borderId="0" xfId="0" applyNumberFormat="1" applyFont="1"/>
    <xf numFmtId="0" fontId="3" fillId="0" borderId="0" xfId="0" applyFont="1"/>
    <xf numFmtId="3" fontId="4" fillId="0" borderId="0" xfId="0" applyNumberFormat="1" applyFont="1"/>
    <xf numFmtId="164" fontId="4" fillId="0" borderId="0" xfId="0" applyNumberFormat="1" applyFont="1"/>
    <xf numFmtId="4" fontId="4" fillId="0" borderId="0" xfId="0" applyNumberFormat="1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164" fontId="7" fillId="0" borderId="11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3" fontId="6" fillId="2" borderId="16" xfId="0" applyNumberFormat="1" applyFont="1" applyFill="1" applyBorder="1"/>
    <xf numFmtId="164" fontId="6" fillId="2" borderId="16" xfId="0" applyNumberFormat="1" applyFont="1" applyFill="1" applyBorder="1"/>
    <xf numFmtId="165" fontId="7" fillId="0" borderId="17" xfId="1" applyNumberFormat="1" applyFont="1" applyBorder="1" applyAlignment="1">
      <alignment horizontal="right"/>
    </xf>
    <xf numFmtId="165" fontId="7" fillId="0" borderId="18" xfId="1" applyNumberFormat="1" applyFont="1" applyBorder="1" applyAlignment="1">
      <alignment horizontal="right"/>
    </xf>
    <xf numFmtId="165" fontId="7" fillId="0" borderId="3" xfId="1" applyNumberFormat="1" applyFont="1" applyBorder="1" applyAlignment="1">
      <alignment horizontal="right"/>
    </xf>
    <xf numFmtId="164" fontId="6" fillId="0" borderId="16" xfId="0" applyNumberFormat="1" applyFont="1" applyFill="1" applyBorder="1" applyAlignment="1">
      <alignment horizontal="right" indent="1"/>
    </xf>
    <xf numFmtId="4" fontId="7" fillId="0" borderId="2" xfId="0" applyNumberFormat="1" applyFont="1" applyBorder="1" applyAlignment="1">
      <alignment horizontal="right" indent="1"/>
    </xf>
    <xf numFmtId="4" fontId="7" fillId="0" borderId="18" xfId="0" applyNumberFormat="1" applyFont="1" applyBorder="1" applyAlignment="1">
      <alignment horizontal="right" indent="1"/>
    </xf>
    <xf numFmtId="4" fontId="6" fillId="0" borderId="19" xfId="0" applyNumberFormat="1" applyFont="1" applyBorder="1" applyAlignment="1">
      <alignment horizontal="right" indent="1"/>
    </xf>
    <xf numFmtId="164" fontId="6" fillId="0" borderId="2" xfId="0" applyNumberFormat="1" applyFont="1" applyBorder="1" applyAlignment="1">
      <alignment horizontal="right" indent="1"/>
    </xf>
    <xf numFmtId="4" fontId="6" fillId="0" borderId="17" xfId="0" applyNumberFormat="1" applyFont="1" applyBorder="1" applyAlignment="1">
      <alignment horizontal="right" indent="1"/>
    </xf>
    <xf numFmtId="4" fontId="6" fillId="2" borderId="16" xfId="0" applyNumberFormat="1" applyFont="1" applyFill="1" applyBorder="1"/>
    <xf numFmtId="3" fontId="0" fillId="0" borderId="0" xfId="0" applyNumberFormat="1"/>
    <xf numFmtId="3" fontId="6" fillId="2" borderId="20" xfId="0" applyNumberFormat="1" applyFont="1" applyFill="1" applyBorder="1"/>
    <xf numFmtId="164" fontId="6" fillId="2" borderId="20" xfId="0" applyNumberFormat="1" applyFont="1" applyFill="1" applyBorder="1"/>
    <xf numFmtId="165" fontId="7" fillId="0" borderId="12" xfId="1" applyNumberFormat="1" applyFont="1" applyBorder="1" applyAlignment="1">
      <alignment horizontal="right"/>
    </xf>
    <xf numFmtId="165" fontId="7" fillId="0" borderId="21" xfId="1" applyNumberFormat="1" applyFont="1" applyBorder="1" applyAlignment="1">
      <alignment horizontal="right"/>
    </xf>
    <xf numFmtId="165" fontId="7" fillId="0" borderId="22" xfId="1" applyNumberFormat="1" applyFont="1" applyBorder="1" applyAlignment="1">
      <alignment horizontal="right"/>
    </xf>
    <xf numFmtId="164" fontId="6" fillId="0" borderId="14" xfId="0" applyNumberFormat="1" applyFont="1" applyFill="1" applyBorder="1" applyAlignment="1">
      <alignment horizontal="right" indent="1"/>
    </xf>
    <xf numFmtId="4" fontId="7" fillId="0" borderId="23" xfId="0" applyNumberFormat="1" applyFont="1" applyBorder="1" applyAlignment="1">
      <alignment horizontal="right" indent="1"/>
    </xf>
    <xf numFmtId="4" fontId="7" fillId="0" borderId="21" xfId="0" applyNumberFormat="1" applyFont="1" applyBorder="1" applyAlignment="1">
      <alignment horizontal="right" indent="1"/>
    </xf>
    <xf numFmtId="4" fontId="6" fillId="0" borderId="13" xfId="0" applyNumberFormat="1" applyFont="1" applyBorder="1" applyAlignment="1">
      <alignment horizontal="right" indent="1"/>
    </xf>
    <xf numFmtId="164" fontId="6" fillId="0" borderId="24" xfId="0" applyNumberFormat="1" applyFont="1" applyBorder="1" applyAlignment="1">
      <alignment horizontal="right" indent="1"/>
    </xf>
    <xf numFmtId="4" fontId="6" fillId="0" borderId="12" xfId="0" applyNumberFormat="1" applyFont="1" applyBorder="1" applyAlignment="1">
      <alignment horizontal="right" indent="1"/>
    </xf>
    <xf numFmtId="4" fontId="6" fillId="2" borderId="20" xfId="0" applyNumberFormat="1" applyFont="1" applyFill="1" applyBorder="1"/>
    <xf numFmtId="3" fontId="6" fillId="2" borderId="25" xfId="0" applyNumberFormat="1" applyFont="1" applyFill="1" applyBorder="1"/>
    <xf numFmtId="164" fontId="6" fillId="2" borderId="25" xfId="0" applyNumberFormat="1" applyFont="1" applyFill="1" applyBorder="1"/>
    <xf numFmtId="165" fontId="7" fillId="0" borderId="26" xfId="1" applyNumberFormat="1" applyFont="1" applyBorder="1" applyAlignment="1">
      <alignment horizontal="right"/>
    </xf>
    <xf numFmtId="165" fontId="7" fillId="0" borderId="27" xfId="1" applyNumberFormat="1" applyFont="1" applyBorder="1" applyAlignment="1">
      <alignment horizontal="right"/>
    </xf>
    <xf numFmtId="165" fontId="7" fillId="0" borderId="28" xfId="1" applyNumberFormat="1" applyFont="1" applyBorder="1" applyAlignment="1">
      <alignment horizontal="right"/>
    </xf>
    <xf numFmtId="164" fontId="6" fillId="0" borderId="29" xfId="0" applyNumberFormat="1" applyFont="1" applyFill="1" applyBorder="1" applyAlignment="1">
      <alignment horizontal="right" indent="1"/>
    </xf>
    <xf numFmtId="4" fontId="7" fillId="0" borderId="30" xfId="0" applyNumberFormat="1" applyFont="1" applyBorder="1" applyAlignment="1">
      <alignment horizontal="right" indent="1"/>
    </xf>
    <xf numFmtId="4" fontId="7" fillId="0" borderId="27" xfId="0" applyNumberFormat="1" applyFont="1" applyBorder="1" applyAlignment="1">
      <alignment horizontal="right" indent="1"/>
    </xf>
    <xf numFmtId="4" fontId="6" fillId="0" borderId="31" xfId="0" applyNumberFormat="1" applyFont="1" applyBorder="1" applyAlignment="1">
      <alignment horizontal="right" indent="1"/>
    </xf>
    <xf numFmtId="164" fontId="6" fillId="0" borderId="32" xfId="0" applyNumberFormat="1" applyFont="1" applyBorder="1" applyAlignment="1">
      <alignment horizontal="right" indent="1"/>
    </xf>
    <xf numFmtId="4" fontId="6" fillId="0" borderId="26" xfId="0" applyNumberFormat="1" applyFont="1" applyBorder="1" applyAlignment="1">
      <alignment horizontal="right" indent="1"/>
    </xf>
    <xf numFmtId="4" fontId="6" fillId="2" borderId="25" xfId="0" applyNumberFormat="1" applyFont="1" applyFill="1" applyBorder="1"/>
    <xf numFmtId="3" fontId="6" fillId="2" borderId="14" xfId="0" applyNumberFormat="1" applyFont="1" applyFill="1" applyBorder="1"/>
    <xf numFmtId="164" fontId="6" fillId="2" borderId="14" xfId="0" applyNumberFormat="1" applyFont="1" applyFill="1" applyBorder="1"/>
    <xf numFmtId="165" fontId="7" fillId="0" borderId="13" xfId="1" applyNumberFormat="1" applyFont="1" applyBorder="1" applyAlignment="1">
      <alignment horizontal="right"/>
    </xf>
    <xf numFmtId="164" fontId="7" fillId="0" borderId="33" xfId="0" applyNumberFormat="1" applyFont="1" applyBorder="1" applyAlignment="1">
      <alignment horizontal="right" indent="1"/>
    </xf>
    <xf numFmtId="164" fontId="7" fillId="0" borderId="12" xfId="0" applyNumberFormat="1" applyFont="1" applyBorder="1" applyAlignment="1">
      <alignment horizontal="right" indent="1"/>
    </xf>
    <xf numFmtId="164" fontId="6" fillId="0" borderId="22" xfId="0" applyNumberFormat="1" applyFont="1" applyBorder="1" applyAlignment="1">
      <alignment horizontal="right" indent="1"/>
    </xf>
    <xf numFmtId="4" fontId="6" fillId="2" borderId="14" xfId="0" applyNumberFormat="1" applyFont="1" applyFill="1" applyBorder="1"/>
    <xf numFmtId="165" fontId="7" fillId="0" borderId="34" xfId="1" applyNumberFormat="1" applyFont="1" applyBorder="1" applyAlignment="1">
      <alignment horizontal="right"/>
    </xf>
    <xf numFmtId="164" fontId="6" fillId="0" borderId="35" xfId="0" applyNumberFormat="1" applyFont="1" applyBorder="1" applyAlignment="1">
      <alignment horizontal="right" indent="1"/>
    </xf>
    <xf numFmtId="164" fontId="6" fillId="2" borderId="15" xfId="0" applyNumberFormat="1" applyFont="1" applyFill="1" applyBorder="1"/>
    <xf numFmtId="165" fontId="7" fillId="0" borderId="36" xfId="1" applyNumberFormat="1" applyFont="1" applyBorder="1" applyAlignment="1">
      <alignment horizontal="right"/>
    </xf>
    <xf numFmtId="165" fontId="7" fillId="0" borderId="9" xfId="1" applyNumberFormat="1" applyFont="1" applyBorder="1" applyAlignment="1">
      <alignment horizontal="right"/>
    </xf>
    <xf numFmtId="165" fontId="7" fillId="0" borderId="10" xfId="1" applyNumberFormat="1" applyFont="1" applyBorder="1" applyAlignment="1">
      <alignment horizontal="right"/>
    </xf>
    <xf numFmtId="164" fontId="7" fillId="0" borderId="37" xfId="0" applyNumberFormat="1" applyFont="1" applyBorder="1" applyAlignment="1">
      <alignment horizontal="right" indent="1"/>
    </xf>
    <xf numFmtId="164" fontId="7" fillId="0" borderId="9" xfId="0" applyNumberFormat="1" applyFont="1" applyBorder="1" applyAlignment="1">
      <alignment horizontal="right" indent="1"/>
    </xf>
    <xf numFmtId="164" fontId="6" fillId="0" borderId="38" xfId="0" applyNumberFormat="1" applyFont="1" applyBorder="1" applyAlignment="1">
      <alignment horizontal="right" indent="1"/>
    </xf>
    <xf numFmtId="4" fontId="6" fillId="0" borderId="9" xfId="0" applyNumberFormat="1" applyFont="1" applyBorder="1" applyAlignment="1">
      <alignment horizontal="right" indent="1"/>
    </xf>
    <xf numFmtId="4" fontId="6" fillId="2" borderId="15" xfId="0" applyNumberFormat="1" applyFont="1" applyFill="1" applyBorder="1"/>
    <xf numFmtId="3" fontId="3" fillId="2" borderId="39" xfId="0" applyNumberFormat="1" applyFont="1" applyFill="1" applyBorder="1"/>
    <xf numFmtId="164" fontId="6" fillId="2" borderId="40" xfId="0" applyNumberFormat="1" applyFont="1" applyFill="1" applyBorder="1"/>
    <xf numFmtId="165" fontId="6" fillId="0" borderId="41" xfId="1" applyNumberFormat="1" applyFont="1" applyBorder="1" applyAlignment="1">
      <alignment horizontal="right"/>
    </xf>
    <xf numFmtId="3" fontId="6" fillId="0" borderId="41" xfId="0" applyNumberFormat="1" applyFont="1" applyBorder="1" applyAlignment="1">
      <alignment horizontal="right" indent="1"/>
    </xf>
    <xf numFmtId="164" fontId="6" fillId="0" borderId="40" xfId="0" applyNumberFormat="1" applyFont="1" applyFill="1" applyBorder="1" applyAlignment="1">
      <alignment horizontal="right" indent="1"/>
    </xf>
    <xf numFmtId="164" fontId="7" fillId="0" borderId="40" xfId="0" applyNumberFormat="1" applyFont="1" applyBorder="1" applyAlignment="1">
      <alignment horizontal="right" indent="1"/>
    </xf>
    <xf numFmtId="164" fontId="7" fillId="0" borderId="41" xfId="0" applyNumberFormat="1" applyFont="1" applyBorder="1" applyAlignment="1">
      <alignment horizontal="right" indent="1"/>
    </xf>
    <xf numFmtId="4" fontId="6" fillId="0" borderId="42" xfId="0" applyNumberFormat="1" applyFont="1" applyBorder="1" applyAlignment="1">
      <alignment horizontal="right" indent="1"/>
    </xf>
    <xf numFmtId="164" fontId="6" fillId="0" borderId="43" xfId="0" applyNumberFormat="1" applyFont="1" applyBorder="1" applyAlignment="1">
      <alignment horizontal="right" indent="1"/>
    </xf>
    <xf numFmtId="4" fontId="6" fillId="0" borderId="41" xfId="0" applyNumberFormat="1" applyFont="1" applyBorder="1" applyAlignment="1">
      <alignment horizontal="right" indent="1"/>
    </xf>
    <xf numFmtId="0" fontId="9" fillId="0" borderId="0" xfId="0" applyFont="1" applyFill="1" applyBorder="1"/>
    <xf numFmtId="166" fontId="4" fillId="0" borderId="0" xfId="0" applyNumberFormat="1" applyFont="1"/>
    <xf numFmtId="164" fontId="6" fillId="0" borderId="30" xfId="0" applyNumberFormat="1" applyFont="1" applyBorder="1" applyAlignment="1">
      <alignment horizontal="center" wrapText="1"/>
    </xf>
    <xf numFmtId="164" fontId="6" fillId="0" borderId="26" xfId="0" applyNumberFormat="1" applyFont="1" applyBorder="1" applyAlignment="1">
      <alignment horizontal="center" wrapText="1"/>
    </xf>
    <xf numFmtId="164" fontId="6" fillId="0" borderId="31" xfId="0" applyNumberFormat="1" applyFont="1" applyBorder="1" applyAlignment="1">
      <alignment horizontal="center" wrapText="1"/>
    </xf>
    <xf numFmtId="3" fontId="6" fillId="0" borderId="25" xfId="0" applyNumberFormat="1" applyFont="1" applyFill="1" applyBorder="1" applyAlignment="1">
      <alignment horizontal="center" wrapText="1"/>
    </xf>
    <xf numFmtId="3" fontId="6" fillId="0" borderId="48" xfId="0" applyNumberFormat="1" applyFont="1" applyFill="1" applyBorder="1" applyAlignment="1">
      <alignment horizontal="center" wrapText="1"/>
    </xf>
    <xf numFmtId="0" fontId="6" fillId="0" borderId="26" xfId="0" applyFont="1" applyFill="1" applyBorder="1" applyAlignment="1">
      <alignment wrapText="1"/>
    </xf>
    <xf numFmtId="49" fontId="6" fillId="0" borderId="26" xfId="0" applyNumberFormat="1" applyFont="1" applyFill="1" applyBorder="1" applyAlignment="1">
      <alignment horizontal="center" wrapText="1"/>
    </xf>
    <xf numFmtId="0" fontId="6" fillId="0" borderId="31" xfId="0" applyFont="1" applyFill="1" applyBorder="1" applyAlignment="1">
      <alignment wrapText="1"/>
    </xf>
    <xf numFmtId="4" fontId="6" fillId="2" borderId="39" xfId="0" applyNumberFormat="1" applyFont="1" applyFill="1" applyBorder="1"/>
    <xf numFmtId="0" fontId="10" fillId="0" borderId="0" xfId="0" applyFont="1"/>
    <xf numFmtId="3" fontId="10" fillId="0" borderId="0" xfId="0" applyNumberFormat="1" applyFont="1"/>
    <xf numFmtId="0" fontId="11" fillId="0" borderId="0" xfId="0" applyFont="1"/>
    <xf numFmtId="0" fontId="6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4" fontId="6" fillId="0" borderId="46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4" fontId="8" fillId="0" borderId="31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3" fontId="6" fillId="0" borderId="47" xfId="0" applyNumberFormat="1" applyFont="1" applyFill="1" applyBorder="1" applyAlignment="1">
      <alignment horizontal="center" wrapText="1"/>
    </xf>
    <xf numFmtId="3" fontId="7" fillId="0" borderId="8" xfId="0" applyNumberFormat="1" applyFont="1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6" fillId="0" borderId="45" xfId="0" applyFont="1" applyFill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4" fontId="6" fillId="0" borderId="45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wrapText="1"/>
    </xf>
    <xf numFmtId="49" fontId="6" fillId="0" borderId="5" xfId="0" applyNumberFormat="1" applyFont="1" applyFill="1" applyBorder="1" applyAlignment="1">
      <alignment horizontal="center" vertical="center"/>
    </xf>
  </cellXfs>
  <cellStyles count="2">
    <cellStyle name="Čárka 2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workbookViewId="0"/>
  </sheetViews>
  <sheetFormatPr defaultRowHeight="12.75" x14ac:dyDescent="0.2"/>
  <cols>
    <col min="1" max="1" width="13.28515625" style="7" customWidth="1"/>
    <col min="2" max="2" width="10" style="7" customWidth="1"/>
    <col min="3" max="3" width="9.7109375" style="6" customWidth="1"/>
    <col min="4" max="7" width="9.140625" style="7" customWidth="1"/>
    <col min="8" max="8" width="11" style="8" customWidth="1"/>
    <col min="9" max="9" width="8.85546875" style="9" customWidth="1"/>
    <col min="10" max="10" width="8.5703125" style="9" customWidth="1"/>
    <col min="11" max="11" width="9.7109375" style="9" customWidth="1"/>
    <col min="12" max="12" width="10.7109375" style="9" customWidth="1"/>
    <col min="13" max="13" width="8.5703125" style="9" customWidth="1"/>
    <col min="14" max="14" width="9.5703125" style="10" customWidth="1"/>
    <col min="15" max="15" width="11.7109375" style="10" hidden="1" customWidth="1"/>
    <col min="16" max="16" width="10.85546875" style="10" customWidth="1"/>
    <col min="17" max="17" width="11" style="10" customWidth="1"/>
  </cols>
  <sheetData>
    <row r="1" spans="1:17" s="1" customFormat="1" ht="15.75" x14ac:dyDescent="0.25">
      <c r="A1" s="94" t="s">
        <v>88</v>
      </c>
      <c r="B1" s="92"/>
      <c r="C1" s="93"/>
      <c r="D1" s="92"/>
      <c r="E1" s="92"/>
      <c r="H1" s="2"/>
      <c r="I1" s="3"/>
      <c r="J1" s="3"/>
      <c r="K1" s="3"/>
      <c r="L1" s="3"/>
      <c r="M1" s="3"/>
      <c r="N1" s="4"/>
      <c r="O1" s="4"/>
      <c r="P1" s="4"/>
      <c r="Q1" s="4"/>
    </row>
    <row r="3" spans="1:17" ht="15" x14ac:dyDescent="0.25">
      <c r="A3" s="5" t="s">
        <v>87</v>
      </c>
      <c r="B3" s="5"/>
    </row>
    <row r="4" spans="1:17" x14ac:dyDescent="0.2">
      <c r="A4" s="11"/>
      <c r="B4" s="11"/>
    </row>
    <row r="5" spans="1:17" ht="16.149999999999999" customHeight="1" thickBot="1" x14ac:dyDescent="0.25">
      <c r="Q5" s="12" t="s">
        <v>0</v>
      </c>
    </row>
    <row r="6" spans="1:17" ht="18" customHeight="1" thickBot="1" x14ac:dyDescent="0.25">
      <c r="A6" s="101" t="s">
        <v>1</v>
      </c>
      <c r="B6" s="101" t="s">
        <v>2</v>
      </c>
      <c r="C6" s="95" t="s">
        <v>3</v>
      </c>
      <c r="D6" s="96"/>
      <c r="E6" s="96"/>
      <c r="F6" s="96"/>
      <c r="G6" s="97"/>
      <c r="H6" s="127" t="s">
        <v>4</v>
      </c>
      <c r="I6" s="96"/>
      <c r="J6" s="96"/>
      <c r="K6" s="96"/>
      <c r="L6" s="96"/>
      <c r="M6" s="96"/>
      <c r="N6" s="96"/>
      <c r="O6" s="96"/>
      <c r="P6" s="97"/>
      <c r="Q6" s="104" t="s">
        <v>5</v>
      </c>
    </row>
    <row r="7" spans="1:17" ht="15.6" customHeight="1" x14ac:dyDescent="0.2">
      <c r="A7" s="102"/>
      <c r="B7" s="103"/>
      <c r="C7" s="106" t="s">
        <v>6</v>
      </c>
      <c r="D7" s="108" t="s">
        <v>7</v>
      </c>
      <c r="E7" s="108" t="s">
        <v>8</v>
      </c>
      <c r="F7" s="111" t="s">
        <v>9</v>
      </c>
      <c r="G7" s="112" t="s">
        <v>10</v>
      </c>
      <c r="H7" s="114" t="s">
        <v>11</v>
      </c>
      <c r="I7" s="116" t="s">
        <v>12</v>
      </c>
      <c r="J7" s="117"/>
      <c r="K7" s="118"/>
      <c r="L7" s="119" t="s">
        <v>13</v>
      </c>
      <c r="M7" s="121" t="s">
        <v>14</v>
      </c>
      <c r="N7" s="124" t="s">
        <v>15</v>
      </c>
      <c r="O7" s="124" t="s">
        <v>16</v>
      </c>
      <c r="P7" s="98" t="s">
        <v>17</v>
      </c>
      <c r="Q7" s="105"/>
    </row>
    <row r="8" spans="1:17" ht="22.15" customHeight="1" x14ac:dyDescent="0.2">
      <c r="A8" s="102"/>
      <c r="B8" s="103"/>
      <c r="C8" s="107"/>
      <c r="D8" s="109"/>
      <c r="E8" s="110"/>
      <c r="F8" s="109"/>
      <c r="G8" s="113"/>
      <c r="H8" s="102"/>
      <c r="I8" s="13" t="s">
        <v>18</v>
      </c>
      <c r="J8" s="14" t="s">
        <v>19</v>
      </c>
      <c r="K8" s="15" t="s">
        <v>20</v>
      </c>
      <c r="L8" s="120"/>
      <c r="M8" s="122"/>
      <c r="N8" s="125"/>
      <c r="O8" s="125"/>
      <c r="P8" s="99"/>
      <c r="Q8" s="105"/>
    </row>
    <row r="9" spans="1:17" ht="37.5" customHeight="1" thickBot="1" x14ac:dyDescent="0.25">
      <c r="A9" s="102"/>
      <c r="B9" s="103"/>
      <c r="C9" s="87" t="s">
        <v>21</v>
      </c>
      <c r="D9" s="88" t="s">
        <v>22</v>
      </c>
      <c r="E9" s="88" t="s">
        <v>22</v>
      </c>
      <c r="F9" s="89" t="s">
        <v>23</v>
      </c>
      <c r="G9" s="90" t="s">
        <v>24</v>
      </c>
      <c r="H9" s="115"/>
      <c r="I9" s="83" t="s">
        <v>25</v>
      </c>
      <c r="J9" s="84" t="s">
        <v>26</v>
      </c>
      <c r="K9" s="85" t="s">
        <v>27</v>
      </c>
      <c r="L9" s="86" t="s">
        <v>28</v>
      </c>
      <c r="M9" s="123"/>
      <c r="N9" s="126"/>
      <c r="O9" s="126"/>
      <c r="P9" s="100"/>
      <c r="Q9" s="105"/>
    </row>
    <row r="10" spans="1:17" s="28" customFormat="1" x14ac:dyDescent="0.2">
      <c r="A10" s="16" t="s">
        <v>29</v>
      </c>
      <c r="B10" s="17">
        <v>34244.403000000006</v>
      </c>
      <c r="C10" s="18">
        <v>26617</v>
      </c>
      <c r="D10" s="19">
        <v>5200</v>
      </c>
      <c r="E10" s="19">
        <v>1560</v>
      </c>
      <c r="F10" s="20">
        <v>25</v>
      </c>
      <c r="G10" s="19">
        <v>36514</v>
      </c>
      <c r="H10" s="21">
        <v>17004.099999999999</v>
      </c>
      <c r="I10" s="22">
        <f>D10*0.141</f>
        <v>733.19999999999993</v>
      </c>
      <c r="J10" s="23">
        <f t="shared" ref="J10:J31" si="0">E10*0.035</f>
        <v>54.600000000000009</v>
      </c>
      <c r="K10" s="24">
        <f>ROUND(I10+J10,1)</f>
        <v>787.8</v>
      </c>
      <c r="L10" s="24">
        <f>F10*30.5</f>
        <v>762.5</v>
      </c>
      <c r="M10" s="25">
        <v>3024</v>
      </c>
      <c r="N10" s="24">
        <v>2462.5</v>
      </c>
      <c r="O10" s="26">
        <f>G10*0.343</f>
        <v>12524.302000000001</v>
      </c>
      <c r="P10" s="26">
        <v>12524.3</v>
      </c>
      <c r="Q10" s="27">
        <f>H10+K10+L10+M10+N10+P10</f>
        <v>36565.199999999997</v>
      </c>
    </row>
    <row r="11" spans="1:17" s="28" customFormat="1" x14ac:dyDescent="0.2">
      <c r="A11" s="29" t="s">
        <v>30</v>
      </c>
      <c r="B11" s="30">
        <v>43347.5</v>
      </c>
      <c r="C11" s="31">
        <v>46101</v>
      </c>
      <c r="D11" s="32">
        <v>6879</v>
      </c>
      <c r="E11" s="32">
        <v>2011</v>
      </c>
      <c r="F11" s="33">
        <v>46</v>
      </c>
      <c r="G11" s="32">
        <v>19227</v>
      </c>
      <c r="H11" s="34">
        <v>28568.9</v>
      </c>
      <c r="I11" s="35">
        <f t="shared" ref="I11:I31" si="1">D11*0.141</f>
        <v>969.93899999999985</v>
      </c>
      <c r="J11" s="36">
        <f t="shared" si="0"/>
        <v>70.385000000000005</v>
      </c>
      <c r="K11" s="37">
        <f>ROUND(I11+J11,1)</f>
        <v>1040.3</v>
      </c>
      <c r="L11" s="37">
        <f t="shared" ref="L11:L66" si="2">F11*30.5</f>
        <v>1403</v>
      </c>
      <c r="M11" s="38"/>
      <c r="N11" s="37">
        <v>5529.3</v>
      </c>
      <c r="O11" s="39">
        <f t="shared" ref="O11:O31" si="3">G11*0.343</f>
        <v>6594.8610000000008</v>
      </c>
      <c r="P11" s="39">
        <v>6594.9</v>
      </c>
      <c r="Q11" s="40">
        <f t="shared" ref="Q11:Q66" si="4">H11+K11+L11+M11+N11+P11</f>
        <v>43136.4</v>
      </c>
    </row>
    <row r="12" spans="1:17" s="28" customFormat="1" x14ac:dyDescent="0.2">
      <c r="A12" s="29" t="s">
        <v>31</v>
      </c>
      <c r="B12" s="30">
        <v>53813.700000000004</v>
      </c>
      <c r="C12" s="31">
        <v>72809</v>
      </c>
      <c r="D12" s="32">
        <v>7197</v>
      </c>
      <c r="E12" s="32">
        <v>678</v>
      </c>
      <c r="F12" s="33">
        <v>46</v>
      </c>
      <c r="G12" s="32">
        <v>20473</v>
      </c>
      <c r="H12" s="34">
        <v>45099.4</v>
      </c>
      <c r="I12" s="35">
        <f t="shared" si="1"/>
        <v>1014.7769999999999</v>
      </c>
      <c r="J12" s="36">
        <f t="shared" si="0"/>
        <v>23.730000000000004</v>
      </c>
      <c r="K12" s="37">
        <f>ROUND(I12+J12,1)</f>
        <v>1038.5</v>
      </c>
      <c r="L12" s="37">
        <f t="shared" si="2"/>
        <v>1403</v>
      </c>
      <c r="M12" s="38"/>
      <c r="N12" s="37">
        <v>879.9</v>
      </c>
      <c r="O12" s="39">
        <f t="shared" si="3"/>
        <v>7022.2390000000005</v>
      </c>
      <c r="P12" s="39">
        <v>7022.2</v>
      </c>
      <c r="Q12" s="40">
        <f t="shared" si="4"/>
        <v>55443</v>
      </c>
    </row>
    <row r="13" spans="1:17" s="28" customFormat="1" x14ac:dyDescent="0.2">
      <c r="A13" s="29" t="s">
        <v>32</v>
      </c>
      <c r="B13" s="30">
        <v>109034.70000000001</v>
      </c>
      <c r="C13" s="31">
        <v>126070</v>
      </c>
      <c r="D13" s="32">
        <v>16767</v>
      </c>
      <c r="E13" s="32">
        <v>2640</v>
      </c>
      <c r="F13" s="33">
        <v>129</v>
      </c>
      <c r="G13" s="32">
        <v>26520</v>
      </c>
      <c r="H13" s="34">
        <v>86902.399999999994</v>
      </c>
      <c r="I13" s="35">
        <f t="shared" si="1"/>
        <v>2364.1469999999999</v>
      </c>
      <c r="J13" s="36">
        <f t="shared" si="0"/>
        <v>92.4</v>
      </c>
      <c r="K13" s="37">
        <f>ROUND(I13+J13,1)</f>
        <v>2456.5</v>
      </c>
      <c r="L13" s="37">
        <f t="shared" si="2"/>
        <v>3934.5</v>
      </c>
      <c r="M13" s="38"/>
      <c r="N13" s="37">
        <v>9569.5</v>
      </c>
      <c r="O13" s="39">
        <f t="shared" si="3"/>
        <v>9096.36</v>
      </c>
      <c r="P13" s="39">
        <v>9096.4</v>
      </c>
      <c r="Q13" s="40">
        <f t="shared" si="4"/>
        <v>111959.29999999999</v>
      </c>
    </row>
    <row r="14" spans="1:17" s="28" customFormat="1" x14ac:dyDescent="0.2">
      <c r="A14" s="29" t="s">
        <v>33</v>
      </c>
      <c r="B14" s="30">
        <v>72197.800000000017</v>
      </c>
      <c r="C14" s="31">
        <v>85687</v>
      </c>
      <c r="D14" s="32">
        <v>10539</v>
      </c>
      <c r="E14" s="32">
        <v>2114</v>
      </c>
      <c r="F14" s="33">
        <v>42</v>
      </c>
      <c r="G14" s="32">
        <v>19095</v>
      </c>
      <c r="H14" s="34">
        <v>59691.5</v>
      </c>
      <c r="I14" s="35">
        <f t="shared" si="1"/>
        <v>1485.9989999999998</v>
      </c>
      <c r="J14" s="36">
        <f t="shared" si="0"/>
        <v>73.990000000000009</v>
      </c>
      <c r="K14" s="37">
        <f>ROUND(I14+J14,1)</f>
        <v>1560</v>
      </c>
      <c r="L14" s="37">
        <f t="shared" si="2"/>
        <v>1281</v>
      </c>
      <c r="M14" s="38"/>
      <c r="N14" s="37">
        <v>5271.6</v>
      </c>
      <c r="O14" s="39">
        <f t="shared" si="3"/>
        <v>6549.5850000000009</v>
      </c>
      <c r="P14" s="39">
        <v>6549.6</v>
      </c>
      <c r="Q14" s="40">
        <f t="shared" si="4"/>
        <v>74353.700000000012</v>
      </c>
    </row>
    <row r="15" spans="1:17" s="28" customFormat="1" x14ac:dyDescent="0.2">
      <c r="A15" s="29" t="s">
        <v>34</v>
      </c>
      <c r="B15" s="30">
        <v>89845.599999999991</v>
      </c>
      <c r="C15" s="31">
        <v>102100</v>
      </c>
      <c r="D15" s="32">
        <v>14565</v>
      </c>
      <c r="E15" s="32">
        <v>3502</v>
      </c>
      <c r="F15" s="33">
        <v>83</v>
      </c>
      <c r="G15" s="32">
        <v>17552</v>
      </c>
      <c r="H15" s="34">
        <v>77269.100000000006</v>
      </c>
      <c r="I15" s="35">
        <f t="shared" si="1"/>
        <v>2053.665</v>
      </c>
      <c r="J15" s="36">
        <f t="shared" si="0"/>
        <v>122.57000000000001</v>
      </c>
      <c r="K15" s="37">
        <f t="shared" ref="K15:K66" si="5">ROUND(I15+J15,1)</f>
        <v>2176.1999999999998</v>
      </c>
      <c r="L15" s="37">
        <f t="shared" si="2"/>
        <v>2531.5</v>
      </c>
      <c r="M15" s="38"/>
      <c r="N15" s="37">
        <v>2504.4</v>
      </c>
      <c r="O15" s="39">
        <f t="shared" si="3"/>
        <v>6020.3360000000002</v>
      </c>
      <c r="P15" s="39">
        <v>6020.3</v>
      </c>
      <c r="Q15" s="40">
        <f t="shared" si="4"/>
        <v>90501.5</v>
      </c>
    </row>
    <row r="16" spans="1:17" s="28" customFormat="1" x14ac:dyDescent="0.2">
      <c r="A16" s="29" t="s">
        <v>35</v>
      </c>
      <c r="B16" s="30">
        <v>34915.9</v>
      </c>
      <c r="C16" s="31">
        <v>43916</v>
      </c>
      <c r="D16" s="32">
        <v>5703</v>
      </c>
      <c r="E16" s="32">
        <v>1853</v>
      </c>
      <c r="F16" s="33">
        <v>34</v>
      </c>
      <c r="G16" s="32">
        <v>10173</v>
      </c>
      <c r="H16" s="34">
        <v>29078</v>
      </c>
      <c r="I16" s="35">
        <f t="shared" si="1"/>
        <v>804.12299999999993</v>
      </c>
      <c r="J16" s="36">
        <f t="shared" si="0"/>
        <v>64.855000000000004</v>
      </c>
      <c r="K16" s="37">
        <f t="shared" si="5"/>
        <v>869</v>
      </c>
      <c r="L16" s="37">
        <f t="shared" si="2"/>
        <v>1037</v>
      </c>
      <c r="M16" s="38">
        <v>432</v>
      </c>
      <c r="N16" s="37">
        <v>605.70000000000005</v>
      </c>
      <c r="O16" s="39">
        <f t="shared" si="3"/>
        <v>3489.3390000000004</v>
      </c>
      <c r="P16" s="39">
        <v>3489.3</v>
      </c>
      <c r="Q16" s="40">
        <f t="shared" si="4"/>
        <v>35511</v>
      </c>
    </row>
    <row r="17" spans="1:17" s="28" customFormat="1" x14ac:dyDescent="0.2">
      <c r="A17" s="29" t="s">
        <v>36</v>
      </c>
      <c r="B17" s="30">
        <v>88527</v>
      </c>
      <c r="C17" s="31">
        <v>102847</v>
      </c>
      <c r="D17" s="32">
        <v>11562</v>
      </c>
      <c r="E17" s="32">
        <v>2078</v>
      </c>
      <c r="F17" s="33">
        <v>108</v>
      </c>
      <c r="G17" s="32">
        <v>21329</v>
      </c>
      <c r="H17" s="34">
        <v>74181.2</v>
      </c>
      <c r="I17" s="35">
        <f t="shared" si="1"/>
        <v>1630.2419999999997</v>
      </c>
      <c r="J17" s="36">
        <f t="shared" si="0"/>
        <v>72.73</v>
      </c>
      <c r="K17" s="37">
        <f t="shared" si="5"/>
        <v>1703</v>
      </c>
      <c r="L17" s="37">
        <f t="shared" si="2"/>
        <v>3294</v>
      </c>
      <c r="M17" s="38"/>
      <c r="N17" s="37">
        <v>5719.8</v>
      </c>
      <c r="O17" s="39">
        <f t="shared" si="3"/>
        <v>7315.8470000000007</v>
      </c>
      <c r="P17" s="39">
        <v>7315.9</v>
      </c>
      <c r="Q17" s="40">
        <f t="shared" si="4"/>
        <v>92213.9</v>
      </c>
    </row>
    <row r="18" spans="1:17" s="28" customFormat="1" x14ac:dyDescent="0.2">
      <c r="A18" s="29" t="s">
        <v>37</v>
      </c>
      <c r="B18" s="30">
        <v>43281.7</v>
      </c>
      <c r="C18" s="31">
        <v>58910</v>
      </c>
      <c r="D18" s="32">
        <v>7351</v>
      </c>
      <c r="E18" s="32">
        <v>1435</v>
      </c>
      <c r="F18" s="33">
        <v>42</v>
      </c>
      <c r="G18" s="32">
        <v>9469</v>
      </c>
      <c r="H18" s="34">
        <v>37805.599999999999</v>
      </c>
      <c r="I18" s="35">
        <f t="shared" si="1"/>
        <v>1036.491</v>
      </c>
      <c r="J18" s="36">
        <f t="shared" si="0"/>
        <v>50.225000000000001</v>
      </c>
      <c r="K18" s="37">
        <f t="shared" si="5"/>
        <v>1086.7</v>
      </c>
      <c r="L18" s="37">
        <f t="shared" si="2"/>
        <v>1281</v>
      </c>
      <c r="M18" s="38"/>
      <c r="N18" s="37">
        <v>728.6</v>
      </c>
      <c r="O18" s="39">
        <f t="shared" si="3"/>
        <v>3247.8670000000002</v>
      </c>
      <c r="P18" s="39">
        <v>3247.9</v>
      </c>
      <c r="Q18" s="40">
        <f t="shared" si="4"/>
        <v>44149.799999999996</v>
      </c>
    </row>
    <row r="19" spans="1:17" s="28" customFormat="1" x14ac:dyDescent="0.2">
      <c r="A19" s="29" t="s">
        <v>38</v>
      </c>
      <c r="B19" s="30">
        <v>81966.2</v>
      </c>
      <c r="C19" s="31">
        <v>109144</v>
      </c>
      <c r="D19" s="32">
        <v>13222</v>
      </c>
      <c r="E19" s="32">
        <v>3776</v>
      </c>
      <c r="F19" s="33">
        <v>91</v>
      </c>
      <c r="G19" s="32">
        <v>19335</v>
      </c>
      <c r="H19" s="34">
        <v>69055.8</v>
      </c>
      <c r="I19" s="35">
        <f t="shared" si="1"/>
        <v>1864.3019999999999</v>
      </c>
      <c r="J19" s="36">
        <f t="shared" si="0"/>
        <v>132.16000000000003</v>
      </c>
      <c r="K19" s="37">
        <f t="shared" si="5"/>
        <v>1996.5</v>
      </c>
      <c r="L19" s="37">
        <f t="shared" si="2"/>
        <v>2775.5</v>
      </c>
      <c r="M19" s="38"/>
      <c r="N19" s="37">
        <v>4322.3</v>
      </c>
      <c r="O19" s="39">
        <f t="shared" si="3"/>
        <v>6631.9050000000007</v>
      </c>
      <c r="P19" s="39">
        <v>6631.9</v>
      </c>
      <c r="Q19" s="40">
        <f t="shared" si="4"/>
        <v>84782</v>
      </c>
    </row>
    <row r="20" spans="1:17" s="28" customFormat="1" x14ac:dyDescent="0.2">
      <c r="A20" s="29" t="s">
        <v>39</v>
      </c>
      <c r="B20" s="30">
        <v>57202.2</v>
      </c>
      <c r="C20" s="31">
        <v>73166</v>
      </c>
      <c r="D20" s="32">
        <v>7856</v>
      </c>
      <c r="E20" s="32">
        <v>1063</v>
      </c>
      <c r="F20" s="33">
        <v>42</v>
      </c>
      <c r="G20" s="32">
        <v>7982</v>
      </c>
      <c r="H20" s="34">
        <v>52258.1</v>
      </c>
      <c r="I20" s="35">
        <f t="shared" si="1"/>
        <v>1107.6959999999999</v>
      </c>
      <c r="J20" s="36">
        <f t="shared" si="0"/>
        <v>37.205000000000005</v>
      </c>
      <c r="K20" s="37">
        <f t="shared" si="5"/>
        <v>1144.9000000000001</v>
      </c>
      <c r="L20" s="37">
        <f t="shared" si="2"/>
        <v>1281</v>
      </c>
      <c r="M20" s="38"/>
      <c r="N20" s="37">
        <v>820</v>
      </c>
      <c r="O20" s="39">
        <f t="shared" si="3"/>
        <v>2737.826</v>
      </c>
      <c r="P20" s="39">
        <v>2737.8</v>
      </c>
      <c r="Q20" s="40">
        <f t="shared" si="4"/>
        <v>58241.8</v>
      </c>
    </row>
    <row r="21" spans="1:17" s="28" customFormat="1" x14ac:dyDescent="0.2">
      <c r="A21" s="29" t="s">
        <v>40</v>
      </c>
      <c r="B21" s="30">
        <v>48028.5</v>
      </c>
      <c r="C21" s="31">
        <v>56605</v>
      </c>
      <c r="D21" s="32">
        <v>6907</v>
      </c>
      <c r="E21" s="32">
        <v>1002</v>
      </c>
      <c r="F21" s="33">
        <v>26</v>
      </c>
      <c r="G21" s="32">
        <v>7745</v>
      </c>
      <c r="H21" s="34">
        <v>44556.1</v>
      </c>
      <c r="I21" s="35">
        <f t="shared" si="1"/>
        <v>973.88699999999994</v>
      </c>
      <c r="J21" s="36">
        <f t="shared" si="0"/>
        <v>35.07</v>
      </c>
      <c r="K21" s="37">
        <f t="shared" si="5"/>
        <v>1009</v>
      </c>
      <c r="L21" s="37">
        <f t="shared" si="2"/>
        <v>793</v>
      </c>
      <c r="M21" s="38"/>
      <c r="N21" s="37">
        <v>550.4</v>
      </c>
      <c r="O21" s="39">
        <f t="shared" si="3"/>
        <v>2656.5350000000003</v>
      </c>
      <c r="P21" s="39">
        <v>2656.5</v>
      </c>
      <c r="Q21" s="40">
        <f t="shared" si="4"/>
        <v>49565</v>
      </c>
    </row>
    <row r="22" spans="1:17" s="28" customFormat="1" x14ac:dyDescent="0.2">
      <c r="A22" s="29" t="s">
        <v>41</v>
      </c>
      <c r="B22" s="30">
        <v>49037.8</v>
      </c>
      <c r="C22" s="31">
        <v>60653</v>
      </c>
      <c r="D22" s="32">
        <v>8513</v>
      </c>
      <c r="E22" s="32">
        <v>1718</v>
      </c>
      <c r="F22" s="33">
        <v>39</v>
      </c>
      <c r="G22" s="32">
        <v>8638</v>
      </c>
      <c r="H22" s="34">
        <v>43532.7</v>
      </c>
      <c r="I22" s="35">
        <f t="shared" si="1"/>
        <v>1200.3329999999999</v>
      </c>
      <c r="J22" s="36">
        <f t="shared" si="0"/>
        <v>60.13</v>
      </c>
      <c r="K22" s="37">
        <f t="shared" si="5"/>
        <v>1260.5</v>
      </c>
      <c r="L22" s="37">
        <f t="shared" si="2"/>
        <v>1189.5</v>
      </c>
      <c r="M22" s="38"/>
      <c r="N22" s="37">
        <v>760.1</v>
      </c>
      <c r="O22" s="39">
        <f t="shared" si="3"/>
        <v>2962.8340000000003</v>
      </c>
      <c r="P22" s="39">
        <v>2962.8</v>
      </c>
      <c r="Q22" s="40">
        <f t="shared" si="4"/>
        <v>49705.599999999999</v>
      </c>
    </row>
    <row r="23" spans="1:17" s="28" customFormat="1" x14ac:dyDescent="0.2">
      <c r="A23" s="29" t="s">
        <v>42</v>
      </c>
      <c r="B23" s="30">
        <v>36006.9</v>
      </c>
      <c r="C23" s="31">
        <v>46178</v>
      </c>
      <c r="D23" s="32">
        <v>5136</v>
      </c>
      <c r="E23" s="32">
        <v>1542</v>
      </c>
      <c r="F23" s="33">
        <v>43</v>
      </c>
      <c r="G23" s="32">
        <v>5417</v>
      </c>
      <c r="H23" s="34">
        <v>32662.799999999999</v>
      </c>
      <c r="I23" s="35">
        <f t="shared" si="1"/>
        <v>724.17599999999993</v>
      </c>
      <c r="J23" s="36">
        <f t="shared" si="0"/>
        <v>53.970000000000006</v>
      </c>
      <c r="K23" s="37">
        <f t="shared" si="5"/>
        <v>778.1</v>
      </c>
      <c r="L23" s="37">
        <f t="shared" si="2"/>
        <v>1311.5</v>
      </c>
      <c r="M23" s="38"/>
      <c r="N23" s="37">
        <v>466.4</v>
      </c>
      <c r="O23" s="39">
        <f t="shared" si="3"/>
        <v>1858.0310000000002</v>
      </c>
      <c r="P23" s="39">
        <v>1858</v>
      </c>
      <c r="Q23" s="40">
        <f t="shared" si="4"/>
        <v>37076.800000000003</v>
      </c>
    </row>
    <row r="24" spans="1:17" s="28" customFormat="1" x14ac:dyDescent="0.2">
      <c r="A24" s="29" t="s">
        <v>43</v>
      </c>
      <c r="B24" s="30">
        <v>37995.1</v>
      </c>
      <c r="C24" s="31">
        <v>33722</v>
      </c>
      <c r="D24" s="32">
        <v>4941</v>
      </c>
      <c r="E24" s="32">
        <v>1002</v>
      </c>
      <c r="F24" s="33">
        <v>22</v>
      </c>
      <c r="G24" s="32">
        <v>8196</v>
      </c>
      <c r="H24" s="34">
        <v>34008</v>
      </c>
      <c r="I24" s="35">
        <f t="shared" si="1"/>
        <v>696.68099999999993</v>
      </c>
      <c r="J24" s="36">
        <f t="shared" si="0"/>
        <v>35.07</v>
      </c>
      <c r="K24" s="37">
        <f t="shared" si="5"/>
        <v>731.8</v>
      </c>
      <c r="L24" s="37">
        <f t="shared" si="2"/>
        <v>671</v>
      </c>
      <c r="M24" s="38"/>
      <c r="N24" s="37">
        <v>522.20000000000005</v>
      </c>
      <c r="O24" s="39">
        <f t="shared" si="3"/>
        <v>2811.2280000000001</v>
      </c>
      <c r="P24" s="39">
        <v>2811.2</v>
      </c>
      <c r="Q24" s="40">
        <f t="shared" si="4"/>
        <v>38744.199999999997</v>
      </c>
    </row>
    <row r="25" spans="1:17" s="28" customFormat="1" x14ac:dyDescent="0.2">
      <c r="A25" s="29" t="s">
        <v>44</v>
      </c>
      <c r="B25" s="30">
        <v>21839.8</v>
      </c>
      <c r="C25" s="31">
        <v>8325</v>
      </c>
      <c r="D25" s="32">
        <v>3089</v>
      </c>
      <c r="E25" s="32">
        <v>877</v>
      </c>
      <c r="F25" s="33">
        <v>16</v>
      </c>
      <c r="G25" s="32">
        <v>3307</v>
      </c>
      <c r="H25" s="34">
        <v>20090.900000000001</v>
      </c>
      <c r="I25" s="35">
        <f t="shared" si="1"/>
        <v>435.54899999999998</v>
      </c>
      <c r="J25" s="36">
        <f t="shared" si="0"/>
        <v>30.695000000000004</v>
      </c>
      <c r="K25" s="37">
        <f t="shared" si="5"/>
        <v>466.2</v>
      </c>
      <c r="L25" s="37">
        <f t="shared" si="2"/>
        <v>488</v>
      </c>
      <c r="M25" s="38"/>
      <c r="N25" s="37">
        <v>281.3</v>
      </c>
      <c r="O25" s="39">
        <f t="shared" si="3"/>
        <v>1134.3010000000002</v>
      </c>
      <c r="P25" s="39">
        <v>1134.3</v>
      </c>
      <c r="Q25" s="40">
        <f t="shared" si="4"/>
        <v>22460.7</v>
      </c>
    </row>
    <row r="26" spans="1:17" s="28" customFormat="1" x14ac:dyDescent="0.2">
      <c r="A26" s="29" t="s">
        <v>45</v>
      </c>
      <c r="B26" s="30">
        <v>21896.500000000004</v>
      </c>
      <c r="C26" s="31">
        <v>22946</v>
      </c>
      <c r="D26" s="32">
        <v>3682</v>
      </c>
      <c r="E26" s="32">
        <v>881</v>
      </c>
      <c r="F26" s="33">
        <v>18</v>
      </c>
      <c r="G26" s="32">
        <v>3158</v>
      </c>
      <c r="H26" s="34">
        <v>19836.400000000001</v>
      </c>
      <c r="I26" s="35">
        <f t="shared" si="1"/>
        <v>519.16199999999992</v>
      </c>
      <c r="J26" s="36">
        <f t="shared" si="0"/>
        <v>30.835000000000004</v>
      </c>
      <c r="K26" s="37">
        <f t="shared" si="5"/>
        <v>550</v>
      </c>
      <c r="L26" s="37">
        <f t="shared" si="2"/>
        <v>549</v>
      </c>
      <c r="M26" s="38"/>
      <c r="N26" s="37">
        <v>275.5</v>
      </c>
      <c r="O26" s="39">
        <f t="shared" si="3"/>
        <v>1083.1940000000002</v>
      </c>
      <c r="P26" s="39">
        <v>1083.2</v>
      </c>
      <c r="Q26" s="40">
        <f t="shared" si="4"/>
        <v>22294.100000000002</v>
      </c>
    </row>
    <row r="27" spans="1:17" s="28" customFormat="1" x14ac:dyDescent="0.2">
      <c r="A27" s="29" t="s">
        <v>46</v>
      </c>
      <c r="B27" s="30">
        <v>24167.3</v>
      </c>
      <c r="C27" s="31">
        <v>21230</v>
      </c>
      <c r="D27" s="32">
        <v>3838</v>
      </c>
      <c r="E27" s="32">
        <v>1264</v>
      </c>
      <c r="F27" s="33">
        <v>17</v>
      </c>
      <c r="G27" s="32">
        <v>3376</v>
      </c>
      <c r="H27" s="34">
        <v>21950.799999999999</v>
      </c>
      <c r="I27" s="35">
        <f t="shared" si="1"/>
        <v>541.1579999999999</v>
      </c>
      <c r="J27" s="36">
        <f t="shared" si="0"/>
        <v>44.24</v>
      </c>
      <c r="K27" s="37">
        <f t="shared" si="5"/>
        <v>585.4</v>
      </c>
      <c r="L27" s="37">
        <f t="shared" si="2"/>
        <v>518.5</v>
      </c>
      <c r="M27" s="38"/>
      <c r="N27" s="37">
        <v>299.5</v>
      </c>
      <c r="O27" s="39">
        <f t="shared" si="3"/>
        <v>1157.9680000000001</v>
      </c>
      <c r="P27" s="39">
        <v>1158</v>
      </c>
      <c r="Q27" s="40">
        <f t="shared" si="4"/>
        <v>24512.2</v>
      </c>
    </row>
    <row r="28" spans="1:17" s="28" customFormat="1" x14ac:dyDescent="0.2">
      <c r="A28" s="29" t="s">
        <v>47</v>
      </c>
      <c r="B28" s="30">
        <v>11668.199999999999</v>
      </c>
      <c r="C28" s="31">
        <v>7095</v>
      </c>
      <c r="D28" s="32">
        <v>1774</v>
      </c>
      <c r="E28" s="32">
        <v>546</v>
      </c>
      <c r="F28" s="33">
        <v>2</v>
      </c>
      <c r="G28" s="32">
        <v>1453</v>
      </c>
      <c r="H28" s="34">
        <v>10817.1</v>
      </c>
      <c r="I28" s="35">
        <f t="shared" si="1"/>
        <v>250.13399999999999</v>
      </c>
      <c r="J28" s="36">
        <f t="shared" si="0"/>
        <v>19.110000000000003</v>
      </c>
      <c r="K28" s="37">
        <f t="shared" si="5"/>
        <v>269.2</v>
      </c>
      <c r="L28" s="37">
        <f t="shared" si="2"/>
        <v>61</v>
      </c>
      <c r="M28" s="38"/>
      <c r="N28" s="37">
        <v>261.60000000000002</v>
      </c>
      <c r="O28" s="39">
        <f t="shared" si="3"/>
        <v>498.37900000000002</v>
      </c>
      <c r="P28" s="39">
        <v>498.4</v>
      </c>
      <c r="Q28" s="40">
        <f t="shared" si="4"/>
        <v>11907.300000000001</v>
      </c>
    </row>
    <row r="29" spans="1:17" s="28" customFormat="1" x14ac:dyDescent="0.2">
      <c r="A29" s="29" t="s">
        <v>48</v>
      </c>
      <c r="B29" s="30">
        <v>13703.4</v>
      </c>
      <c r="C29" s="31">
        <v>15486</v>
      </c>
      <c r="D29" s="32">
        <v>2404</v>
      </c>
      <c r="E29" s="32">
        <v>518</v>
      </c>
      <c r="F29" s="33">
        <v>19</v>
      </c>
      <c r="G29" s="32">
        <v>1783</v>
      </c>
      <c r="H29" s="34">
        <v>12131.5</v>
      </c>
      <c r="I29" s="35">
        <f t="shared" si="1"/>
        <v>338.96399999999994</v>
      </c>
      <c r="J29" s="36">
        <f t="shared" si="0"/>
        <v>18.130000000000003</v>
      </c>
      <c r="K29" s="37">
        <f t="shared" si="5"/>
        <v>357.1</v>
      </c>
      <c r="L29" s="37">
        <f t="shared" si="2"/>
        <v>579.5</v>
      </c>
      <c r="M29" s="38"/>
      <c r="N29" s="37">
        <v>470.3</v>
      </c>
      <c r="O29" s="39">
        <f t="shared" si="3"/>
        <v>611.56900000000007</v>
      </c>
      <c r="P29" s="39">
        <v>611.6</v>
      </c>
      <c r="Q29" s="40">
        <f t="shared" si="4"/>
        <v>14150</v>
      </c>
    </row>
    <row r="30" spans="1:17" s="28" customFormat="1" x14ac:dyDescent="0.2">
      <c r="A30" s="29" t="s">
        <v>49</v>
      </c>
      <c r="B30" s="30">
        <v>16521</v>
      </c>
      <c r="C30" s="31">
        <v>10490</v>
      </c>
      <c r="D30" s="32">
        <v>2897</v>
      </c>
      <c r="E30" s="32">
        <v>993</v>
      </c>
      <c r="F30" s="33">
        <v>5</v>
      </c>
      <c r="G30" s="32">
        <v>2642</v>
      </c>
      <c r="H30" s="34">
        <v>15057.5</v>
      </c>
      <c r="I30" s="35">
        <f t="shared" si="1"/>
        <v>408.47699999999998</v>
      </c>
      <c r="J30" s="36">
        <f t="shared" si="0"/>
        <v>34.755000000000003</v>
      </c>
      <c r="K30" s="37">
        <f t="shared" si="5"/>
        <v>443.2</v>
      </c>
      <c r="L30" s="37">
        <f t="shared" si="2"/>
        <v>152.5</v>
      </c>
      <c r="M30" s="38"/>
      <c r="N30" s="37">
        <v>174.8</v>
      </c>
      <c r="O30" s="39">
        <f t="shared" si="3"/>
        <v>906.20600000000002</v>
      </c>
      <c r="P30" s="39">
        <v>906.2</v>
      </c>
      <c r="Q30" s="40">
        <f t="shared" si="4"/>
        <v>16734.2</v>
      </c>
    </row>
    <row r="31" spans="1:17" s="28" customFormat="1" ht="13.5" thickBot="1" x14ac:dyDescent="0.25">
      <c r="A31" s="41" t="s">
        <v>50</v>
      </c>
      <c r="B31" s="42">
        <v>17462.8</v>
      </c>
      <c r="C31" s="43">
        <v>13088</v>
      </c>
      <c r="D31" s="44">
        <v>2287</v>
      </c>
      <c r="E31" s="44">
        <v>454</v>
      </c>
      <c r="F31" s="45">
        <v>8</v>
      </c>
      <c r="G31" s="44">
        <v>2488</v>
      </c>
      <c r="H31" s="46">
        <v>16464</v>
      </c>
      <c r="I31" s="47">
        <f t="shared" si="1"/>
        <v>322.46699999999998</v>
      </c>
      <c r="J31" s="48">
        <f t="shared" si="0"/>
        <v>15.890000000000002</v>
      </c>
      <c r="K31" s="49">
        <f t="shared" si="5"/>
        <v>338.4</v>
      </c>
      <c r="L31" s="49">
        <f t="shared" si="2"/>
        <v>244</v>
      </c>
      <c r="M31" s="50"/>
      <c r="N31" s="49">
        <v>410.4</v>
      </c>
      <c r="O31" s="51">
        <f t="shared" si="3"/>
        <v>853.38400000000001</v>
      </c>
      <c r="P31" s="51">
        <v>853.4</v>
      </c>
      <c r="Q31" s="52">
        <f t="shared" si="4"/>
        <v>18310.200000000004</v>
      </c>
    </row>
    <row r="32" spans="1:17" s="28" customFormat="1" x14ac:dyDescent="0.2">
      <c r="A32" s="53" t="s">
        <v>51</v>
      </c>
      <c r="B32" s="54">
        <v>89.1</v>
      </c>
      <c r="C32" s="31">
        <v>2336</v>
      </c>
      <c r="D32" s="31"/>
      <c r="E32" s="31"/>
      <c r="F32" s="31"/>
      <c r="G32" s="55"/>
      <c r="H32" s="34">
        <v>78.3</v>
      </c>
      <c r="I32" s="56">
        <v>0</v>
      </c>
      <c r="J32" s="57"/>
      <c r="K32" s="37">
        <f t="shared" si="5"/>
        <v>0</v>
      </c>
      <c r="L32" s="37">
        <f t="shared" si="2"/>
        <v>0</v>
      </c>
      <c r="M32" s="58"/>
      <c r="N32" s="39">
        <v>0</v>
      </c>
      <c r="O32" s="39"/>
      <c r="P32" s="39"/>
      <c r="Q32" s="59">
        <f t="shared" si="4"/>
        <v>78.3</v>
      </c>
    </row>
    <row r="33" spans="1:17" s="28" customFormat="1" x14ac:dyDescent="0.2">
      <c r="A33" s="29" t="s">
        <v>52</v>
      </c>
      <c r="B33" s="30">
        <v>23</v>
      </c>
      <c r="C33" s="31">
        <v>733</v>
      </c>
      <c r="D33" s="60"/>
      <c r="E33" s="31"/>
      <c r="F33" s="31"/>
      <c r="G33" s="55"/>
      <c r="H33" s="34">
        <v>24.6</v>
      </c>
      <c r="I33" s="56">
        <v>0</v>
      </c>
      <c r="J33" s="57"/>
      <c r="K33" s="37">
        <f t="shared" si="5"/>
        <v>0</v>
      </c>
      <c r="L33" s="37">
        <f t="shared" si="2"/>
        <v>0</v>
      </c>
      <c r="M33" s="61"/>
      <c r="N33" s="39">
        <v>0</v>
      </c>
      <c r="O33" s="39"/>
      <c r="P33" s="39"/>
      <c r="Q33" s="40">
        <f t="shared" si="4"/>
        <v>24.6</v>
      </c>
    </row>
    <row r="34" spans="1:17" s="28" customFormat="1" x14ac:dyDescent="0.2">
      <c r="A34" s="29" t="s">
        <v>53</v>
      </c>
      <c r="B34" s="30">
        <v>59.2</v>
      </c>
      <c r="C34" s="31">
        <v>1806</v>
      </c>
      <c r="D34" s="60"/>
      <c r="E34" s="31"/>
      <c r="F34" s="31"/>
      <c r="G34" s="55"/>
      <c r="H34" s="34">
        <v>60.5</v>
      </c>
      <c r="I34" s="56">
        <v>0</v>
      </c>
      <c r="J34" s="57"/>
      <c r="K34" s="37">
        <f t="shared" si="5"/>
        <v>0</v>
      </c>
      <c r="L34" s="37">
        <f t="shared" si="2"/>
        <v>0</v>
      </c>
      <c r="M34" s="61"/>
      <c r="N34" s="39">
        <v>0</v>
      </c>
      <c r="O34" s="39"/>
      <c r="P34" s="39"/>
      <c r="Q34" s="40">
        <f t="shared" si="4"/>
        <v>60.5</v>
      </c>
    </row>
    <row r="35" spans="1:17" s="28" customFormat="1" x14ac:dyDescent="0.2">
      <c r="A35" s="29" t="s">
        <v>54</v>
      </c>
      <c r="B35" s="30">
        <v>388</v>
      </c>
      <c r="C35" s="31">
        <v>11432</v>
      </c>
      <c r="D35" s="60"/>
      <c r="E35" s="31"/>
      <c r="F35" s="31"/>
      <c r="G35" s="55"/>
      <c r="H35" s="34">
        <v>382.9</v>
      </c>
      <c r="I35" s="56">
        <v>0</v>
      </c>
      <c r="J35" s="57"/>
      <c r="K35" s="37">
        <f t="shared" si="5"/>
        <v>0</v>
      </c>
      <c r="L35" s="37">
        <f t="shared" si="2"/>
        <v>0</v>
      </c>
      <c r="M35" s="61"/>
      <c r="N35" s="39">
        <v>0</v>
      </c>
      <c r="O35" s="39"/>
      <c r="P35" s="39"/>
      <c r="Q35" s="40">
        <f t="shared" si="4"/>
        <v>382.9</v>
      </c>
    </row>
    <row r="36" spans="1:17" s="28" customFormat="1" x14ac:dyDescent="0.2">
      <c r="A36" s="29" t="s">
        <v>55</v>
      </c>
      <c r="B36" s="30">
        <v>118</v>
      </c>
      <c r="C36" s="31">
        <v>3595</v>
      </c>
      <c r="D36" s="60"/>
      <c r="E36" s="31"/>
      <c r="F36" s="31"/>
      <c r="G36" s="55"/>
      <c r="H36" s="34">
        <v>120.4</v>
      </c>
      <c r="I36" s="56">
        <v>0</v>
      </c>
      <c r="J36" s="57"/>
      <c r="K36" s="37">
        <f t="shared" si="5"/>
        <v>0</v>
      </c>
      <c r="L36" s="37">
        <f t="shared" si="2"/>
        <v>0</v>
      </c>
      <c r="M36" s="61"/>
      <c r="N36" s="39">
        <v>0</v>
      </c>
      <c r="O36" s="39"/>
      <c r="P36" s="39"/>
      <c r="Q36" s="40">
        <f t="shared" si="4"/>
        <v>120.4</v>
      </c>
    </row>
    <row r="37" spans="1:17" s="28" customFormat="1" x14ac:dyDescent="0.2">
      <c r="A37" s="29" t="s">
        <v>56</v>
      </c>
      <c r="B37" s="30">
        <v>154.5</v>
      </c>
      <c r="C37" s="31">
        <v>4825</v>
      </c>
      <c r="D37" s="60"/>
      <c r="E37" s="31"/>
      <c r="F37" s="31"/>
      <c r="G37" s="55"/>
      <c r="H37" s="34">
        <v>161.6</v>
      </c>
      <c r="I37" s="56">
        <v>0</v>
      </c>
      <c r="J37" s="57"/>
      <c r="K37" s="37">
        <f t="shared" si="5"/>
        <v>0</v>
      </c>
      <c r="L37" s="37">
        <f t="shared" si="2"/>
        <v>0</v>
      </c>
      <c r="M37" s="61"/>
      <c r="N37" s="39">
        <v>0</v>
      </c>
      <c r="O37" s="39"/>
      <c r="P37" s="39"/>
      <c r="Q37" s="40">
        <f t="shared" si="4"/>
        <v>161.6</v>
      </c>
    </row>
    <row r="38" spans="1:17" s="28" customFormat="1" x14ac:dyDescent="0.2">
      <c r="A38" s="29" t="s">
        <v>57</v>
      </c>
      <c r="B38" s="30">
        <v>117.4</v>
      </c>
      <c r="C38" s="31">
        <v>3612</v>
      </c>
      <c r="D38" s="60"/>
      <c r="E38" s="31"/>
      <c r="F38" s="31"/>
      <c r="G38" s="55"/>
      <c r="H38" s="34">
        <v>121</v>
      </c>
      <c r="I38" s="56">
        <v>0</v>
      </c>
      <c r="J38" s="57"/>
      <c r="K38" s="37">
        <f t="shared" si="5"/>
        <v>0</v>
      </c>
      <c r="L38" s="37">
        <f t="shared" si="2"/>
        <v>0</v>
      </c>
      <c r="M38" s="61"/>
      <c r="N38" s="39">
        <v>0</v>
      </c>
      <c r="O38" s="39"/>
      <c r="P38" s="39"/>
      <c r="Q38" s="40">
        <f t="shared" si="4"/>
        <v>121</v>
      </c>
    </row>
    <row r="39" spans="1:17" s="28" customFormat="1" x14ac:dyDescent="0.2">
      <c r="A39" s="29" t="s">
        <v>58</v>
      </c>
      <c r="B39" s="30">
        <v>89</v>
      </c>
      <c r="C39" s="31">
        <v>2769</v>
      </c>
      <c r="D39" s="60"/>
      <c r="E39" s="31"/>
      <c r="F39" s="31"/>
      <c r="G39" s="55"/>
      <c r="H39" s="34">
        <v>92.7</v>
      </c>
      <c r="I39" s="56">
        <v>0</v>
      </c>
      <c r="J39" s="57"/>
      <c r="K39" s="37">
        <f t="shared" si="5"/>
        <v>0</v>
      </c>
      <c r="L39" s="37">
        <f t="shared" si="2"/>
        <v>0</v>
      </c>
      <c r="M39" s="61"/>
      <c r="N39" s="39">
        <v>0</v>
      </c>
      <c r="O39" s="39"/>
      <c r="P39" s="39"/>
      <c r="Q39" s="40">
        <f t="shared" si="4"/>
        <v>92.7</v>
      </c>
    </row>
    <row r="40" spans="1:17" s="28" customFormat="1" x14ac:dyDescent="0.2">
      <c r="A40" s="29" t="s">
        <v>59</v>
      </c>
      <c r="B40" s="30">
        <v>130.30000000000001</v>
      </c>
      <c r="C40" s="31">
        <v>3965</v>
      </c>
      <c r="D40" s="60"/>
      <c r="E40" s="31"/>
      <c r="F40" s="31"/>
      <c r="G40" s="55"/>
      <c r="H40" s="34">
        <v>132.80000000000001</v>
      </c>
      <c r="I40" s="56">
        <v>0</v>
      </c>
      <c r="J40" s="57"/>
      <c r="K40" s="37">
        <f t="shared" si="5"/>
        <v>0</v>
      </c>
      <c r="L40" s="37">
        <f t="shared" si="2"/>
        <v>0</v>
      </c>
      <c r="M40" s="61"/>
      <c r="N40" s="39">
        <v>0</v>
      </c>
      <c r="O40" s="39"/>
      <c r="P40" s="39"/>
      <c r="Q40" s="40">
        <f t="shared" si="4"/>
        <v>132.80000000000001</v>
      </c>
    </row>
    <row r="41" spans="1:17" s="28" customFormat="1" x14ac:dyDescent="0.2">
      <c r="A41" s="29" t="s">
        <v>60</v>
      </c>
      <c r="B41" s="30">
        <v>124.1</v>
      </c>
      <c r="C41" s="31">
        <v>3686</v>
      </c>
      <c r="D41" s="60"/>
      <c r="E41" s="31"/>
      <c r="F41" s="31"/>
      <c r="G41" s="55"/>
      <c r="H41" s="34">
        <v>123.5</v>
      </c>
      <c r="I41" s="56">
        <v>0</v>
      </c>
      <c r="J41" s="57"/>
      <c r="K41" s="37">
        <f t="shared" si="5"/>
        <v>0</v>
      </c>
      <c r="L41" s="37">
        <f t="shared" si="2"/>
        <v>0</v>
      </c>
      <c r="M41" s="61"/>
      <c r="N41" s="39">
        <v>0</v>
      </c>
      <c r="O41" s="39"/>
      <c r="P41" s="39"/>
      <c r="Q41" s="40">
        <f t="shared" si="4"/>
        <v>123.5</v>
      </c>
    </row>
    <row r="42" spans="1:17" s="28" customFormat="1" x14ac:dyDescent="0.2">
      <c r="A42" s="29" t="s">
        <v>61</v>
      </c>
      <c r="B42" s="30">
        <v>52.4</v>
      </c>
      <c r="C42" s="31">
        <v>1618</v>
      </c>
      <c r="D42" s="60"/>
      <c r="E42" s="31"/>
      <c r="F42" s="31"/>
      <c r="G42" s="55"/>
      <c r="H42" s="34">
        <v>54.2</v>
      </c>
      <c r="I42" s="56">
        <v>0</v>
      </c>
      <c r="J42" s="57"/>
      <c r="K42" s="37">
        <f t="shared" si="5"/>
        <v>0</v>
      </c>
      <c r="L42" s="37">
        <f t="shared" si="2"/>
        <v>0</v>
      </c>
      <c r="M42" s="61"/>
      <c r="N42" s="39">
        <v>0</v>
      </c>
      <c r="O42" s="39"/>
      <c r="P42" s="39"/>
      <c r="Q42" s="40">
        <f t="shared" si="4"/>
        <v>54.2</v>
      </c>
    </row>
    <row r="43" spans="1:17" s="28" customFormat="1" x14ac:dyDescent="0.2">
      <c r="A43" s="29" t="s">
        <v>62</v>
      </c>
      <c r="B43" s="30">
        <v>126.3</v>
      </c>
      <c r="C43" s="31">
        <v>3871</v>
      </c>
      <c r="D43" s="60"/>
      <c r="E43" s="31"/>
      <c r="F43" s="31"/>
      <c r="G43" s="55"/>
      <c r="H43" s="34">
        <v>129.69999999999999</v>
      </c>
      <c r="I43" s="56">
        <v>0</v>
      </c>
      <c r="J43" s="57"/>
      <c r="K43" s="37">
        <f t="shared" si="5"/>
        <v>0</v>
      </c>
      <c r="L43" s="37">
        <f t="shared" si="2"/>
        <v>0</v>
      </c>
      <c r="M43" s="61"/>
      <c r="N43" s="39">
        <v>0</v>
      </c>
      <c r="O43" s="39"/>
      <c r="P43" s="39"/>
      <c r="Q43" s="40">
        <f t="shared" si="4"/>
        <v>129.69999999999999</v>
      </c>
    </row>
    <row r="44" spans="1:17" s="28" customFormat="1" x14ac:dyDescent="0.2">
      <c r="A44" s="29" t="s">
        <v>63</v>
      </c>
      <c r="B44" s="30">
        <v>13.3</v>
      </c>
      <c r="C44" s="31">
        <v>425</v>
      </c>
      <c r="D44" s="60"/>
      <c r="E44" s="31"/>
      <c r="F44" s="31"/>
      <c r="G44" s="55"/>
      <c r="H44" s="34">
        <v>14.2</v>
      </c>
      <c r="I44" s="56">
        <v>0</v>
      </c>
      <c r="J44" s="57"/>
      <c r="K44" s="37">
        <f t="shared" si="5"/>
        <v>0</v>
      </c>
      <c r="L44" s="37">
        <f t="shared" si="2"/>
        <v>0</v>
      </c>
      <c r="M44" s="61"/>
      <c r="N44" s="39">
        <v>0</v>
      </c>
      <c r="O44" s="39"/>
      <c r="P44" s="39"/>
      <c r="Q44" s="40">
        <f t="shared" si="4"/>
        <v>14.2</v>
      </c>
    </row>
    <row r="45" spans="1:17" s="28" customFormat="1" x14ac:dyDescent="0.2">
      <c r="A45" s="29" t="s">
        <v>64</v>
      </c>
      <c r="B45" s="30">
        <v>35.9</v>
      </c>
      <c r="C45" s="31">
        <v>1093</v>
      </c>
      <c r="D45" s="60"/>
      <c r="E45" s="31"/>
      <c r="F45" s="31"/>
      <c r="G45" s="55"/>
      <c r="H45" s="34">
        <v>36.6</v>
      </c>
      <c r="I45" s="56">
        <v>0</v>
      </c>
      <c r="J45" s="57"/>
      <c r="K45" s="37">
        <f t="shared" si="5"/>
        <v>0</v>
      </c>
      <c r="L45" s="37">
        <f t="shared" si="2"/>
        <v>0</v>
      </c>
      <c r="M45" s="61"/>
      <c r="N45" s="39">
        <v>0</v>
      </c>
      <c r="O45" s="39"/>
      <c r="P45" s="39"/>
      <c r="Q45" s="40">
        <f t="shared" si="4"/>
        <v>36.6</v>
      </c>
    </row>
    <row r="46" spans="1:17" s="28" customFormat="1" x14ac:dyDescent="0.2">
      <c r="A46" s="29" t="s">
        <v>65</v>
      </c>
      <c r="B46" s="30">
        <v>314.7</v>
      </c>
      <c r="C46" s="31">
        <v>9404</v>
      </c>
      <c r="D46" s="60"/>
      <c r="E46" s="31"/>
      <c r="F46" s="31"/>
      <c r="G46" s="55"/>
      <c r="H46" s="34">
        <v>315</v>
      </c>
      <c r="I46" s="56">
        <v>0</v>
      </c>
      <c r="J46" s="57"/>
      <c r="K46" s="37">
        <f t="shared" si="5"/>
        <v>0</v>
      </c>
      <c r="L46" s="37">
        <f t="shared" si="2"/>
        <v>0</v>
      </c>
      <c r="M46" s="61"/>
      <c r="N46" s="39">
        <v>0</v>
      </c>
      <c r="O46" s="39"/>
      <c r="P46" s="39"/>
      <c r="Q46" s="40">
        <f t="shared" si="4"/>
        <v>315</v>
      </c>
    </row>
    <row r="47" spans="1:17" s="28" customFormat="1" x14ac:dyDescent="0.2">
      <c r="A47" s="29" t="s">
        <v>66</v>
      </c>
      <c r="B47" s="30">
        <v>341.5</v>
      </c>
      <c r="C47" s="31">
        <v>9900</v>
      </c>
      <c r="D47" s="60"/>
      <c r="E47" s="31"/>
      <c r="F47" s="31"/>
      <c r="G47" s="55"/>
      <c r="H47" s="34">
        <v>331.6</v>
      </c>
      <c r="I47" s="56">
        <v>0</v>
      </c>
      <c r="J47" s="57"/>
      <c r="K47" s="37">
        <f t="shared" si="5"/>
        <v>0</v>
      </c>
      <c r="L47" s="37">
        <f t="shared" si="2"/>
        <v>0</v>
      </c>
      <c r="M47" s="61"/>
      <c r="N47" s="39">
        <v>0</v>
      </c>
      <c r="O47" s="39"/>
      <c r="P47" s="39"/>
      <c r="Q47" s="40">
        <f t="shared" si="4"/>
        <v>331.6</v>
      </c>
    </row>
    <row r="48" spans="1:17" s="28" customFormat="1" x14ac:dyDescent="0.2">
      <c r="A48" s="29" t="s">
        <v>67</v>
      </c>
      <c r="B48" s="30">
        <v>95.3</v>
      </c>
      <c r="C48" s="31">
        <v>2850</v>
      </c>
      <c r="D48" s="60"/>
      <c r="E48" s="31"/>
      <c r="F48" s="31"/>
      <c r="G48" s="55"/>
      <c r="H48" s="34">
        <v>95.5</v>
      </c>
      <c r="I48" s="56">
        <v>0</v>
      </c>
      <c r="J48" s="57"/>
      <c r="K48" s="37">
        <f t="shared" si="5"/>
        <v>0</v>
      </c>
      <c r="L48" s="37">
        <f t="shared" si="2"/>
        <v>0</v>
      </c>
      <c r="M48" s="61"/>
      <c r="N48" s="39">
        <v>0</v>
      </c>
      <c r="O48" s="39"/>
      <c r="P48" s="39"/>
      <c r="Q48" s="40">
        <f t="shared" si="4"/>
        <v>95.5</v>
      </c>
    </row>
    <row r="49" spans="1:17" s="28" customFormat="1" x14ac:dyDescent="0.2">
      <c r="A49" s="29" t="s">
        <v>68</v>
      </c>
      <c r="B49" s="30">
        <v>27</v>
      </c>
      <c r="C49" s="31">
        <v>821</v>
      </c>
      <c r="D49" s="60"/>
      <c r="E49" s="31"/>
      <c r="F49" s="31"/>
      <c r="G49" s="55"/>
      <c r="H49" s="34">
        <v>27.5</v>
      </c>
      <c r="I49" s="56">
        <v>0</v>
      </c>
      <c r="J49" s="57"/>
      <c r="K49" s="37">
        <f t="shared" si="5"/>
        <v>0</v>
      </c>
      <c r="L49" s="37">
        <f t="shared" si="2"/>
        <v>0</v>
      </c>
      <c r="M49" s="61"/>
      <c r="N49" s="39">
        <v>0</v>
      </c>
      <c r="O49" s="39"/>
      <c r="P49" s="39"/>
      <c r="Q49" s="40">
        <f t="shared" si="4"/>
        <v>27.5</v>
      </c>
    </row>
    <row r="50" spans="1:17" s="28" customFormat="1" x14ac:dyDescent="0.2">
      <c r="A50" s="29" t="s">
        <v>69</v>
      </c>
      <c r="B50" s="30">
        <v>79</v>
      </c>
      <c r="C50" s="31">
        <v>1372</v>
      </c>
      <c r="D50" s="60"/>
      <c r="E50" s="31"/>
      <c r="F50" s="31"/>
      <c r="G50" s="55"/>
      <c r="H50" s="34">
        <v>46</v>
      </c>
      <c r="I50" s="56">
        <v>0</v>
      </c>
      <c r="J50" s="57"/>
      <c r="K50" s="37">
        <f t="shared" si="5"/>
        <v>0</v>
      </c>
      <c r="L50" s="37">
        <f t="shared" si="2"/>
        <v>0</v>
      </c>
      <c r="M50" s="61"/>
      <c r="N50" s="39">
        <v>0</v>
      </c>
      <c r="O50" s="39"/>
      <c r="P50" s="39"/>
      <c r="Q50" s="40">
        <f t="shared" si="4"/>
        <v>46</v>
      </c>
    </row>
    <row r="51" spans="1:17" s="28" customFormat="1" x14ac:dyDescent="0.2">
      <c r="A51" s="29" t="s">
        <v>70</v>
      </c>
      <c r="B51" s="30">
        <v>107.8</v>
      </c>
      <c r="C51" s="31">
        <v>2672</v>
      </c>
      <c r="D51" s="60"/>
      <c r="E51" s="31"/>
      <c r="F51" s="31"/>
      <c r="G51" s="55"/>
      <c r="H51" s="34">
        <v>89.5</v>
      </c>
      <c r="I51" s="56">
        <v>0</v>
      </c>
      <c r="J51" s="57"/>
      <c r="K51" s="37">
        <f t="shared" si="5"/>
        <v>0</v>
      </c>
      <c r="L51" s="37">
        <f t="shared" si="2"/>
        <v>0</v>
      </c>
      <c r="M51" s="61"/>
      <c r="N51" s="39">
        <v>0</v>
      </c>
      <c r="O51" s="39"/>
      <c r="P51" s="39"/>
      <c r="Q51" s="40">
        <f t="shared" si="4"/>
        <v>89.5</v>
      </c>
    </row>
    <row r="52" spans="1:17" s="28" customFormat="1" x14ac:dyDescent="0.2">
      <c r="A52" s="29" t="s">
        <v>71</v>
      </c>
      <c r="B52" s="30">
        <v>10.7</v>
      </c>
      <c r="C52" s="31">
        <v>316</v>
      </c>
      <c r="D52" s="60"/>
      <c r="E52" s="31"/>
      <c r="F52" s="31"/>
      <c r="G52" s="55"/>
      <c r="H52" s="34">
        <v>10.6</v>
      </c>
      <c r="I52" s="56">
        <v>0</v>
      </c>
      <c r="J52" s="57"/>
      <c r="K52" s="37">
        <f t="shared" si="5"/>
        <v>0</v>
      </c>
      <c r="L52" s="37">
        <f t="shared" si="2"/>
        <v>0</v>
      </c>
      <c r="M52" s="61"/>
      <c r="N52" s="39">
        <v>0</v>
      </c>
      <c r="O52" s="39"/>
      <c r="P52" s="39"/>
      <c r="Q52" s="40">
        <f t="shared" si="4"/>
        <v>10.6</v>
      </c>
    </row>
    <row r="53" spans="1:17" s="28" customFormat="1" x14ac:dyDescent="0.2">
      <c r="A53" s="29" t="s">
        <v>72</v>
      </c>
      <c r="B53" s="30">
        <v>222.9</v>
      </c>
      <c r="C53" s="31">
        <v>5878</v>
      </c>
      <c r="D53" s="60"/>
      <c r="E53" s="31"/>
      <c r="F53" s="31">
        <v>1</v>
      </c>
      <c r="G53" s="55"/>
      <c r="H53" s="34">
        <v>196.9</v>
      </c>
      <c r="I53" s="56">
        <v>0</v>
      </c>
      <c r="J53" s="57"/>
      <c r="K53" s="37">
        <f t="shared" si="5"/>
        <v>0</v>
      </c>
      <c r="L53" s="37">
        <f t="shared" si="2"/>
        <v>30.5</v>
      </c>
      <c r="M53" s="61"/>
      <c r="N53" s="39">
        <v>0</v>
      </c>
      <c r="O53" s="39"/>
      <c r="P53" s="39"/>
      <c r="Q53" s="40">
        <f t="shared" si="4"/>
        <v>227.4</v>
      </c>
    </row>
    <row r="54" spans="1:17" s="28" customFormat="1" x14ac:dyDescent="0.2">
      <c r="A54" s="29" t="s">
        <v>73</v>
      </c>
      <c r="B54" s="30">
        <v>22.1</v>
      </c>
      <c r="C54" s="31">
        <v>589</v>
      </c>
      <c r="D54" s="60"/>
      <c r="E54" s="31"/>
      <c r="F54" s="31"/>
      <c r="G54" s="55"/>
      <c r="H54" s="34">
        <v>19.7</v>
      </c>
      <c r="I54" s="56">
        <v>0</v>
      </c>
      <c r="J54" s="57"/>
      <c r="K54" s="37">
        <f t="shared" si="5"/>
        <v>0</v>
      </c>
      <c r="L54" s="37">
        <f t="shared" si="2"/>
        <v>0</v>
      </c>
      <c r="M54" s="61"/>
      <c r="N54" s="39">
        <v>0</v>
      </c>
      <c r="O54" s="39"/>
      <c r="P54" s="39"/>
      <c r="Q54" s="40">
        <f t="shared" si="4"/>
        <v>19.7</v>
      </c>
    </row>
    <row r="55" spans="1:17" s="28" customFormat="1" x14ac:dyDescent="0.2">
      <c r="A55" s="29" t="s">
        <v>74</v>
      </c>
      <c r="B55" s="30">
        <v>179.8</v>
      </c>
      <c r="C55" s="31">
        <v>5381</v>
      </c>
      <c r="D55" s="60"/>
      <c r="E55" s="31"/>
      <c r="F55" s="31"/>
      <c r="G55" s="55"/>
      <c r="H55" s="34">
        <v>180.2</v>
      </c>
      <c r="I55" s="56">
        <v>0</v>
      </c>
      <c r="J55" s="57"/>
      <c r="K55" s="37">
        <f t="shared" si="5"/>
        <v>0</v>
      </c>
      <c r="L55" s="37">
        <f t="shared" si="2"/>
        <v>0</v>
      </c>
      <c r="M55" s="61"/>
      <c r="N55" s="39">
        <v>0</v>
      </c>
      <c r="O55" s="39"/>
      <c r="P55" s="39"/>
      <c r="Q55" s="40">
        <f t="shared" si="4"/>
        <v>180.2</v>
      </c>
    </row>
    <row r="56" spans="1:17" s="28" customFormat="1" x14ac:dyDescent="0.2">
      <c r="A56" s="29" t="s">
        <v>75</v>
      </c>
      <c r="B56" s="30">
        <v>83</v>
      </c>
      <c r="C56" s="31">
        <v>2424</v>
      </c>
      <c r="D56" s="60"/>
      <c r="E56" s="31"/>
      <c r="F56" s="31"/>
      <c r="G56" s="55"/>
      <c r="H56" s="34">
        <v>81.2</v>
      </c>
      <c r="I56" s="56">
        <v>0</v>
      </c>
      <c r="J56" s="57"/>
      <c r="K56" s="37">
        <f t="shared" si="5"/>
        <v>0</v>
      </c>
      <c r="L56" s="37">
        <f t="shared" si="2"/>
        <v>0</v>
      </c>
      <c r="M56" s="61"/>
      <c r="N56" s="39">
        <v>0</v>
      </c>
      <c r="O56" s="39"/>
      <c r="P56" s="39"/>
      <c r="Q56" s="40">
        <f t="shared" si="4"/>
        <v>81.2</v>
      </c>
    </row>
    <row r="57" spans="1:17" s="28" customFormat="1" x14ac:dyDescent="0.2">
      <c r="A57" s="29" t="s">
        <v>76</v>
      </c>
      <c r="B57" s="30">
        <v>120.1</v>
      </c>
      <c r="C57" s="31">
        <v>3735</v>
      </c>
      <c r="D57" s="60"/>
      <c r="E57" s="31"/>
      <c r="F57" s="31"/>
      <c r="G57" s="55"/>
      <c r="H57" s="34">
        <v>125.1</v>
      </c>
      <c r="I57" s="56">
        <v>0</v>
      </c>
      <c r="J57" s="57"/>
      <c r="K57" s="37">
        <f t="shared" si="5"/>
        <v>0</v>
      </c>
      <c r="L57" s="37">
        <f t="shared" si="2"/>
        <v>0</v>
      </c>
      <c r="M57" s="61"/>
      <c r="N57" s="39">
        <v>0</v>
      </c>
      <c r="O57" s="39"/>
      <c r="P57" s="39"/>
      <c r="Q57" s="40">
        <f t="shared" si="4"/>
        <v>125.1</v>
      </c>
    </row>
    <row r="58" spans="1:17" s="28" customFormat="1" x14ac:dyDescent="0.2">
      <c r="A58" s="29" t="s">
        <v>77</v>
      </c>
      <c r="B58" s="30">
        <v>223.4</v>
      </c>
      <c r="C58" s="31">
        <v>6481</v>
      </c>
      <c r="D58" s="60"/>
      <c r="E58" s="31"/>
      <c r="F58" s="31"/>
      <c r="G58" s="55"/>
      <c r="H58" s="34">
        <v>217.1</v>
      </c>
      <c r="I58" s="56">
        <v>0</v>
      </c>
      <c r="J58" s="57"/>
      <c r="K58" s="37">
        <f t="shared" si="5"/>
        <v>0</v>
      </c>
      <c r="L58" s="37">
        <f t="shared" si="2"/>
        <v>0</v>
      </c>
      <c r="M58" s="61"/>
      <c r="N58" s="39">
        <v>0</v>
      </c>
      <c r="O58" s="39"/>
      <c r="P58" s="39"/>
      <c r="Q58" s="40">
        <f t="shared" si="4"/>
        <v>217.1</v>
      </c>
    </row>
    <row r="59" spans="1:17" s="28" customFormat="1" x14ac:dyDescent="0.2">
      <c r="A59" s="29" t="s">
        <v>78</v>
      </c>
      <c r="B59" s="30">
        <v>105.3</v>
      </c>
      <c r="C59" s="31">
        <v>3116</v>
      </c>
      <c r="D59" s="60"/>
      <c r="E59" s="31"/>
      <c r="F59" s="31"/>
      <c r="G59" s="55"/>
      <c r="H59" s="34">
        <v>104.4</v>
      </c>
      <c r="I59" s="56">
        <v>0</v>
      </c>
      <c r="J59" s="57"/>
      <c r="K59" s="37">
        <f t="shared" si="5"/>
        <v>0</v>
      </c>
      <c r="L59" s="37">
        <f t="shared" si="2"/>
        <v>0</v>
      </c>
      <c r="M59" s="61"/>
      <c r="N59" s="39">
        <v>0</v>
      </c>
      <c r="O59" s="39"/>
      <c r="P59" s="39"/>
      <c r="Q59" s="40">
        <f t="shared" si="4"/>
        <v>104.4</v>
      </c>
    </row>
    <row r="60" spans="1:17" s="28" customFormat="1" x14ac:dyDescent="0.2">
      <c r="A60" s="29" t="s">
        <v>79</v>
      </c>
      <c r="B60" s="30">
        <v>77.8</v>
      </c>
      <c r="C60" s="31">
        <v>2291</v>
      </c>
      <c r="D60" s="60"/>
      <c r="E60" s="31"/>
      <c r="F60" s="31"/>
      <c r="G60" s="55"/>
      <c r="H60" s="34">
        <v>76.7</v>
      </c>
      <c r="I60" s="56">
        <v>0</v>
      </c>
      <c r="J60" s="57"/>
      <c r="K60" s="37">
        <f t="shared" si="5"/>
        <v>0</v>
      </c>
      <c r="L60" s="37">
        <f t="shared" si="2"/>
        <v>0</v>
      </c>
      <c r="M60" s="61"/>
      <c r="N60" s="39">
        <v>0</v>
      </c>
      <c r="O60" s="39"/>
      <c r="P60" s="39"/>
      <c r="Q60" s="40">
        <f t="shared" si="4"/>
        <v>76.7</v>
      </c>
    </row>
    <row r="61" spans="1:17" s="28" customFormat="1" x14ac:dyDescent="0.2">
      <c r="A61" s="29" t="s">
        <v>80</v>
      </c>
      <c r="B61" s="30">
        <v>46.3</v>
      </c>
      <c r="C61" s="31">
        <v>1410</v>
      </c>
      <c r="D61" s="60"/>
      <c r="E61" s="31"/>
      <c r="F61" s="31"/>
      <c r="G61" s="55"/>
      <c r="H61" s="34">
        <v>47.2</v>
      </c>
      <c r="I61" s="56">
        <v>0</v>
      </c>
      <c r="J61" s="57"/>
      <c r="K61" s="37">
        <f t="shared" si="5"/>
        <v>0</v>
      </c>
      <c r="L61" s="37">
        <f t="shared" si="2"/>
        <v>0</v>
      </c>
      <c r="M61" s="61"/>
      <c r="N61" s="39">
        <v>0</v>
      </c>
      <c r="O61" s="39"/>
      <c r="P61" s="39"/>
      <c r="Q61" s="40">
        <f t="shared" si="4"/>
        <v>47.2</v>
      </c>
    </row>
    <row r="62" spans="1:17" s="28" customFormat="1" x14ac:dyDescent="0.2">
      <c r="A62" s="29" t="s">
        <v>81</v>
      </c>
      <c r="B62" s="30">
        <v>115.7</v>
      </c>
      <c r="C62" s="31">
        <v>3529</v>
      </c>
      <c r="D62" s="60"/>
      <c r="E62" s="31"/>
      <c r="F62" s="31"/>
      <c r="G62" s="55"/>
      <c r="H62" s="34">
        <v>118.2</v>
      </c>
      <c r="I62" s="56">
        <v>0</v>
      </c>
      <c r="J62" s="57"/>
      <c r="K62" s="37">
        <f t="shared" si="5"/>
        <v>0</v>
      </c>
      <c r="L62" s="37">
        <f t="shared" si="2"/>
        <v>0</v>
      </c>
      <c r="M62" s="61"/>
      <c r="N62" s="39">
        <v>0</v>
      </c>
      <c r="O62" s="39"/>
      <c r="P62" s="39"/>
      <c r="Q62" s="40">
        <f t="shared" si="4"/>
        <v>118.2</v>
      </c>
    </row>
    <row r="63" spans="1:17" s="28" customFormat="1" x14ac:dyDescent="0.2">
      <c r="A63" s="29" t="s">
        <v>82</v>
      </c>
      <c r="B63" s="30">
        <v>83.7</v>
      </c>
      <c r="C63" s="31">
        <v>2594</v>
      </c>
      <c r="D63" s="60"/>
      <c r="E63" s="31"/>
      <c r="F63" s="31"/>
      <c r="G63" s="55"/>
      <c r="H63" s="34">
        <v>86.9</v>
      </c>
      <c r="I63" s="56">
        <v>0</v>
      </c>
      <c r="J63" s="57"/>
      <c r="K63" s="37">
        <f t="shared" si="5"/>
        <v>0</v>
      </c>
      <c r="L63" s="37">
        <f t="shared" si="2"/>
        <v>0</v>
      </c>
      <c r="M63" s="61"/>
      <c r="N63" s="39">
        <v>0</v>
      </c>
      <c r="O63" s="39"/>
      <c r="P63" s="39"/>
      <c r="Q63" s="40">
        <f t="shared" si="4"/>
        <v>86.9</v>
      </c>
    </row>
    <row r="64" spans="1:17" s="28" customFormat="1" x14ac:dyDescent="0.2">
      <c r="A64" s="29" t="s">
        <v>83</v>
      </c>
      <c r="B64" s="30">
        <v>146.69999999999999</v>
      </c>
      <c r="C64" s="31">
        <v>4484</v>
      </c>
      <c r="D64" s="60"/>
      <c r="E64" s="31"/>
      <c r="F64" s="31"/>
      <c r="G64" s="55"/>
      <c r="H64" s="34">
        <v>150.19999999999999</v>
      </c>
      <c r="I64" s="56">
        <v>0</v>
      </c>
      <c r="J64" s="57"/>
      <c r="K64" s="37">
        <f t="shared" si="5"/>
        <v>0</v>
      </c>
      <c r="L64" s="37">
        <f t="shared" si="2"/>
        <v>0</v>
      </c>
      <c r="M64" s="61"/>
      <c r="N64" s="39">
        <v>0</v>
      </c>
      <c r="O64" s="39"/>
      <c r="P64" s="39"/>
      <c r="Q64" s="40">
        <f t="shared" si="4"/>
        <v>150.19999999999999</v>
      </c>
    </row>
    <row r="65" spans="1:17" s="28" customFormat="1" x14ac:dyDescent="0.2">
      <c r="A65" s="29" t="s">
        <v>84</v>
      </c>
      <c r="B65" s="30">
        <v>474.1</v>
      </c>
      <c r="C65" s="31">
        <v>9760</v>
      </c>
      <c r="D65" s="60"/>
      <c r="E65" s="31"/>
      <c r="F65" s="31">
        <v>3</v>
      </c>
      <c r="G65" s="55"/>
      <c r="H65" s="34">
        <v>326.89999999999998</v>
      </c>
      <c r="I65" s="56">
        <v>0</v>
      </c>
      <c r="J65" s="57"/>
      <c r="K65" s="37">
        <f t="shared" si="5"/>
        <v>0</v>
      </c>
      <c r="L65" s="37">
        <f t="shared" si="2"/>
        <v>91.5</v>
      </c>
      <c r="M65" s="61"/>
      <c r="N65" s="39">
        <v>0</v>
      </c>
      <c r="O65" s="39"/>
      <c r="P65" s="39"/>
      <c r="Q65" s="40">
        <f t="shared" si="4"/>
        <v>418.4</v>
      </c>
    </row>
    <row r="66" spans="1:17" s="28" customFormat="1" ht="13.5" thickBot="1" x14ac:dyDescent="0.25">
      <c r="A66" s="29" t="s">
        <v>85</v>
      </c>
      <c r="B66" s="62">
        <v>241.2</v>
      </c>
      <c r="C66" s="31">
        <v>7448</v>
      </c>
      <c r="D66" s="63"/>
      <c r="E66" s="64"/>
      <c r="F66" s="64"/>
      <c r="G66" s="65"/>
      <c r="H66" s="46">
        <v>249.5</v>
      </c>
      <c r="I66" s="66">
        <v>0</v>
      </c>
      <c r="J66" s="67"/>
      <c r="K66" s="37">
        <f t="shared" si="5"/>
        <v>0</v>
      </c>
      <c r="L66" s="37">
        <f t="shared" si="2"/>
        <v>0</v>
      </c>
      <c r="M66" s="68"/>
      <c r="N66" s="69">
        <v>0</v>
      </c>
      <c r="O66" s="69"/>
      <c r="P66" s="69"/>
      <c r="Q66" s="70">
        <f t="shared" si="4"/>
        <v>249.5</v>
      </c>
    </row>
    <row r="67" spans="1:17" s="28" customFormat="1" ht="19.149999999999999" customHeight="1" thickBot="1" x14ac:dyDescent="0.25">
      <c r="A67" s="71" t="s">
        <v>86</v>
      </c>
      <c r="B67" s="72">
        <v>1011342.6030000001</v>
      </c>
      <c r="C67" s="73">
        <f t="shared" ref="C67:N67" si="6">SUM(C10:C66)</f>
        <v>1275406</v>
      </c>
      <c r="D67" s="74">
        <f t="shared" si="6"/>
        <v>152309</v>
      </c>
      <c r="E67" s="74">
        <f t="shared" si="6"/>
        <v>33507</v>
      </c>
      <c r="F67" s="74">
        <f>SUM(F10:F66)</f>
        <v>907</v>
      </c>
      <c r="G67" s="74">
        <f t="shared" si="6"/>
        <v>255872</v>
      </c>
      <c r="H67" s="75">
        <f t="shared" si="6"/>
        <v>852450.79999999958</v>
      </c>
      <c r="I67" s="76">
        <f t="shared" si="6"/>
        <v>21475.568999999996</v>
      </c>
      <c r="J67" s="77">
        <f t="shared" si="6"/>
        <v>1172.7450000000003</v>
      </c>
      <c r="K67" s="78">
        <f t="shared" si="6"/>
        <v>22648.300000000003</v>
      </c>
      <c r="L67" s="78">
        <f>SUM(L10:L66)</f>
        <v>27663.5</v>
      </c>
      <c r="M67" s="79">
        <f t="shared" si="6"/>
        <v>3456</v>
      </c>
      <c r="N67" s="80">
        <f t="shared" si="6"/>
        <v>42886.100000000013</v>
      </c>
      <c r="O67" s="80"/>
      <c r="P67" s="80">
        <f>SUM(P10:P66)</f>
        <v>87764.099999999991</v>
      </c>
      <c r="Q67" s="91">
        <f>SUM(Q10:Q66)</f>
        <v>1036868.7999999995</v>
      </c>
    </row>
    <row r="69" spans="1:17" x14ac:dyDescent="0.2">
      <c r="A69" s="81"/>
      <c r="B69" s="81"/>
    </row>
    <row r="71" spans="1:17" x14ac:dyDescent="0.2">
      <c r="H71" s="82"/>
    </row>
  </sheetData>
  <mergeCells count="17">
    <mergeCell ref="H6:P6"/>
    <mergeCell ref="C6:G6"/>
    <mergeCell ref="P7:P9"/>
    <mergeCell ref="A6:A9"/>
    <mergeCell ref="B6:B9"/>
    <mergeCell ref="Q6:Q9"/>
    <mergeCell ref="C7:C8"/>
    <mergeCell ref="D7:D8"/>
    <mergeCell ref="E7:E8"/>
    <mergeCell ref="F7:F8"/>
    <mergeCell ref="G7:G8"/>
    <mergeCell ref="H7:H9"/>
    <mergeCell ref="I7:K7"/>
    <mergeCell ref="L7:L8"/>
    <mergeCell ref="M7:M9"/>
    <mergeCell ref="N7:N9"/>
    <mergeCell ref="O7:O9"/>
  </mergeCells>
  <pageMargins left="0.39370078740157483" right="0.39370078740157483" top="0.78740157480314965" bottom="0.59055118110236227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usnesení MČ PVSS celkem</vt:lpstr>
      <vt:lpstr>'Příloha usnesení MČ PVSS celkem'!Názvy_tisku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Huňáčková Naděžda (MHMP, ROZ)</dc:creator>
  <cp:lastModifiedBy>Čeledová Jitka (MHMP, ROZ)</cp:lastModifiedBy>
  <cp:lastPrinted>2022-10-05T11:19:08Z</cp:lastPrinted>
  <dcterms:created xsi:type="dcterms:W3CDTF">2022-09-22T10:11:19Z</dcterms:created>
  <dcterms:modified xsi:type="dcterms:W3CDTF">2023-01-02T10:02:41Z</dcterms:modified>
</cp:coreProperties>
</file>