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-120" yWindow="-120" windowWidth="19440" windowHeight="10440"/>
  </bookViews>
  <sheets>
    <sheet name="Příloha usnesení MČ PVSS celkem" sheetId="2" r:id="rId1"/>
  </sheets>
  <definedNames>
    <definedName name="_xlnm.Print_Titles" localSheetId="0">'Příloha usnesení MČ PVSS celkem'!$6:$9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2" l="1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10" i="2"/>
  <c r="N67" i="2"/>
  <c r="L67" i="2" l="1"/>
  <c r="H67" i="2"/>
  <c r="G67" i="2"/>
  <c r="F67" i="2"/>
  <c r="E67" i="2"/>
  <c r="D67" i="2"/>
  <c r="C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O31" i="2"/>
  <c r="J31" i="2"/>
  <c r="I31" i="2"/>
  <c r="O30" i="2"/>
  <c r="J30" i="2"/>
  <c r="I30" i="2"/>
  <c r="J29" i="2"/>
  <c r="I29" i="2"/>
  <c r="O28" i="2"/>
  <c r="J28" i="2"/>
  <c r="I28" i="2"/>
  <c r="O27" i="2"/>
  <c r="J27" i="2"/>
  <c r="I27" i="2"/>
  <c r="O26" i="2"/>
  <c r="J26" i="2"/>
  <c r="I26" i="2"/>
  <c r="O25" i="2"/>
  <c r="J25" i="2"/>
  <c r="I25" i="2"/>
  <c r="O24" i="2"/>
  <c r="J24" i="2"/>
  <c r="I24" i="2"/>
  <c r="O23" i="2"/>
  <c r="J23" i="2"/>
  <c r="I23" i="2"/>
  <c r="O22" i="2"/>
  <c r="J22" i="2"/>
  <c r="I22" i="2"/>
  <c r="O21" i="2"/>
  <c r="J21" i="2"/>
  <c r="I21" i="2"/>
  <c r="O20" i="2"/>
  <c r="J20" i="2"/>
  <c r="I20" i="2"/>
  <c r="O19" i="2"/>
  <c r="J19" i="2"/>
  <c r="I19" i="2"/>
  <c r="O18" i="2"/>
  <c r="J18" i="2"/>
  <c r="I18" i="2"/>
  <c r="O17" i="2"/>
  <c r="J17" i="2"/>
  <c r="I17" i="2"/>
  <c r="O16" i="2"/>
  <c r="J16" i="2"/>
  <c r="I16" i="2"/>
  <c r="O15" i="2"/>
  <c r="J15" i="2"/>
  <c r="I15" i="2"/>
  <c r="O14" i="2"/>
  <c r="J14" i="2"/>
  <c r="I14" i="2"/>
  <c r="O13" i="2"/>
  <c r="J13" i="2"/>
  <c r="I13" i="2"/>
  <c r="O12" i="2"/>
  <c r="J12" i="2"/>
  <c r="I12" i="2"/>
  <c r="O11" i="2"/>
  <c r="J11" i="2"/>
  <c r="I11" i="2"/>
  <c r="O10" i="2"/>
  <c r="J10" i="2"/>
  <c r="I10" i="2"/>
  <c r="K11" i="2" l="1"/>
  <c r="M67" i="2"/>
  <c r="J67" i="2"/>
  <c r="K13" i="2"/>
  <c r="Q13" i="2" s="1"/>
  <c r="K15" i="2"/>
  <c r="Q15" i="2" s="1"/>
  <c r="K16" i="2"/>
  <c r="Q16" i="2" s="1"/>
  <c r="K18" i="2"/>
  <c r="Q18" i="2" s="1"/>
  <c r="K19" i="2"/>
  <c r="K20" i="2"/>
  <c r="Q20" i="2" s="1"/>
  <c r="K21" i="2"/>
  <c r="Q21" i="2" s="1"/>
  <c r="K22" i="2"/>
  <c r="K24" i="2"/>
  <c r="Q24" i="2" s="1"/>
  <c r="K25" i="2"/>
  <c r="Q25" i="2" s="1"/>
  <c r="K26" i="2"/>
  <c r="Q26" i="2" s="1"/>
  <c r="K27" i="2"/>
  <c r="Q27" i="2" s="1"/>
  <c r="K29" i="2"/>
  <c r="K31" i="2"/>
  <c r="Q31" i="2" s="1"/>
  <c r="Q33" i="2"/>
  <c r="Q34" i="2"/>
  <c r="Q36" i="2"/>
  <c r="Q37" i="2"/>
  <c r="Q39" i="2"/>
  <c r="Q40" i="2"/>
  <c r="Q42" i="2"/>
  <c r="Q43" i="2"/>
  <c r="Q45" i="2"/>
  <c r="Q46" i="2"/>
  <c r="Q48" i="2"/>
  <c r="Q49" i="2"/>
  <c r="Q51" i="2"/>
  <c r="Q52" i="2"/>
  <c r="Q54" i="2"/>
  <c r="Q55" i="2"/>
  <c r="Q57" i="2"/>
  <c r="Q58" i="2"/>
  <c r="Q60" i="2"/>
  <c r="Q61" i="2"/>
  <c r="Q63" i="2"/>
  <c r="Q64" i="2"/>
  <c r="Q66" i="2"/>
  <c r="Q11" i="2"/>
  <c r="I67" i="2"/>
  <c r="O67" i="2"/>
  <c r="K12" i="2"/>
  <c r="Q12" i="2" s="1"/>
  <c r="K14" i="2"/>
  <c r="Q14" i="2" s="1"/>
  <c r="K17" i="2"/>
  <c r="Q17" i="2" s="1"/>
  <c r="Q19" i="2"/>
  <c r="K23" i="2"/>
  <c r="Q23" i="2" s="1"/>
  <c r="Q28" i="2"/>
  <c r="K30" i="2"/>
  <c r="Q30" i="2" s="1"/>
  <c r="Q32" i="2"/>
  <c r="Q35" i="2"/>
  <c r="Q38" i="2"/>
  <c r="Q41" i="2"/>
  <c r="Q44" i="2"/>
  <c r="Q47" i="2"/>
  <c r="Q50" i="2"/>
  <c r="Q53" i="2"/>
  <c r="Q56" i="2"/>
  <c r="Q59" i="2"/>
  <c r="Q62" i="2"/>
  <c r="Q65" i="2"/>
  <c r="Q22" i="2"/>
  <c r="Q29" i="2"/>
  <c r="K10" i="2"/>
  <c r="K67" i="2" l="1"/>
  <c r="Q10" i="2"/>
  <c r="Q67" i="2"/>
</calcChain>
</file>

<file path=xl/sharedStrings.xml><?xml version="1.0" encoding="utf-8"?>
<sst xmlns="http://schemas.openxmlformats.org/spreadsheetml/2006/main" count="90" uniqueCount="89">
  <si>
    <t>v tis. Kč</t>
  </si>
  <si>
    <t>Rozdělení příspěvku na výkon státní správy ze státního rozpočtu městským částem na rok 2021</t>
  </si>
  <si>
    <t>Městská část</t>
  </si>
  <si>
    <t xml:space="preserve"> Celkem příspěvek na výkon státní správy r.2020</t>
  </si>
  <si>
    <t>Ukazatele:</t>
  </si>
  <si>
    <t>Příspěvek ze státního rozpočtu na výkon státní správy r. 2021</t>
  </si>
  <si>
    <t xml:space="preserve"> Celkem příspěvek na výkon státní správy r.2021</t>
  </si>
  <si>
    <t>Rozdíl PVSS r. 2021 - r.2020</t>
  </si>
  <si>
    <t>počet          obyvatel</t>
  </si>
  <si>
    <t>počet opatrovanců</t>
  </si>
  <si>
    <t>počet  žádostí o vydání OP</t>
  </si>
  <si>
    <t>počet aktivací při vydání OP</t>
  </si>
  <si>
    <t>počet živnostenských avíz</t>
  </si>
  <si>
    <t>obecný příspěvek na výkon státní správy</t>
  </si>
  <si>
    <t>na veřejné  opatrovnictví</t>
  </si>
  <si>
    <t>na agendu občanských průkazů</t>
  </si>
  <si>
    <t>na jednotná kontaktní místa</t>
  </si>
  <si>
    <t>na financování živnosten. úřadů 338Kč/ avízo</t>
  </si>
  <si>
    <t xml:space="preserve">žádosti </t>
  </si>
  <si>
    <t>aktivace</t>
  </si>
  <si>
    <t>celkem</t>
  </si>
  <si>
    <t>k 1. 1. 2020</t>
  </si>
  <si>
    <t>k 31.3. 2020</t>
  </si>
  <si>
    <t xml:space="preserve"> 1.1.2019 - 31.12.2019</t>
  </si>
  <si>
    <t>1.1.2019-31.12.2019</t>
  </si>
  <si>
    <t xml:space="preserve"> 30 500 Kč/ opatrovanec</t>
  </si>
  <si>
    <t>139 Kč /žádost</t>
  </si>
  <si>
    <t>35 Kč/ aktivace</t>
  </si>
  <si>
    <t>agenda OP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</si>
  <si>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</si>
  <si>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</si>
  <si>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</si>
  <si>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</si>
  <si>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</si>
  <si>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</si>
  <si>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</si>
  <si>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</si>
  <si>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</si>
  <si>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</si>
  <si>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</si>
  <si>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</si>
  <si>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</si>
  <si>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</si>
  <si>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</si>
  <si>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</si>
  <si>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</si>
  <si>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</si>
  <si>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</si>
  <si>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</si>
  <si>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</si>
  <si>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</si>
  <si>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Běchovice</t>
  </si>
  <si>
    <t>Benice</t>
  </si>
  <si>
    <t>Březiněves</t>
  </si>
  <si>
    <t>Čakovice</t>
  </si>
  <si>
    <t>Ďáblice</t>
  </si>
  <si>
    <t>Dolní Chabry</t>
  </si>
  <si>
    <t>Dolní Měcholupy</t>
  </si>
  <si>
    <t>Dolní Počernice</t>
  </si>
  <si>
    <t>Dubeč</t>
  </si>
  <si>
    <t>Klánovice</t>
  </si>
  <si>
    <t>Koloděje</t>
  </si>
  <si>
    <t>Kolovraty</t>
  </si>
  <si>
    <t>Královice</t>
  </si>
  <si>
    <t>Křeslice</t>
  </si>
  <si>
    <t>Kunratice</t>
  </si>
  <si>
    <t>Libuš</t>
  </si>
  <si>
    <t>Lipence</t>
  </si>
  <si>
    <t>Lochkov</t>
  </si>
  <si>
    <t>Lysolaje</t>
  </si>
  <si>
    <t>Nebušice</t>
  </si>
  <si>
    <t>Nedvězí</t>
  </si>
  <si>
    <t>Petrovice</t>
  </si>
  <si>
    <t>Přední Kopanina</t>
  </si>
  <si>
    <t>Řeporyje</t>
  </si>
  <si>
    <t>Satalice</t>
  </si>
  <si>
    <t>Slivenec</t>
  </si>
  <si>
    <t>Suchdol</t>
  </si>
  <si>
    <t>Šeberov</t>
  </si>
  <si>
    <t>Štěrboholy</t>
  </si>
  <si>
    <t>Troja</t>
  </si>
  <si>
    <t>Újezd</t>
  </si>
  <si>
    <t>Velká Chuchle</t>
  </si>
  <si>
    <t>Vinoř</t>
  </si>
  <si>
    <t>Zbraslav</t>
  </si>
  <si>
    <t>Zličín</t>
  </si>
  <si>
    <t>Celkem MČ HMP</t>
  </si>
  <si>
    <t>na financování  matričních agend</t>
  </si>
  <si>
    <t>Příloha č. 9 k usnesení Zastupitelstva HMP č. 22/1 ze dne 17.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</si>
</sst>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"/>
    <numFmt numFmtId="165" formatCode="#,##0_ ;\-#,##0\ "/>
    <numFmt numFmtId="166" formatCode="#,##0.0000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u/>
      <sz val="11"/>
      <name val="Arial CE"/>
      <family val="2"/>
      <charset val="238"/>
    </font>
    <font>
      <b/>
      <u/>
      <sz val="9"/>
      <name val="Arial CE"/>
      <family val="2"/>
      <charset val="238"/>
    </font>
    <font>
      <sz val="9"/>
      <name val="Times New Roman"/>
      <family val="1"/>
      <charset val="238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164" fontId="2" fillId="0" borderId="0" xfId="0" applyNumberFormat="1" applyFont="1"/>
    <xf numFmtId="0" fontId="0" fillId="0" borderId="0" xfId="0" applyAlignment="1">
      <alignment horizontal="left"/>
    </xf>
    <xf numFmtId="3" fontId="2" fillId="0" borderId="0" xfId="0" applyNumberFormat="1" applyFont="1"/>
    <xf numFmtId="4" fontId="2" fillId="0" borderId="0" xfId="0" applyNumberFormat="1" applyFont="1"/>
    <xf numFmtId="3" fontId="0" fillId="0" borderId="0" xfId="0" applyNumberFormat="1"/>
    <xf numFmtId="0" fontId="3" fillId="0" borderId="0" xfId="0" applyFont="1"/>
    <xf numFmtId="0" fontId="0" fillId="0" borderId="0" xfId="0" applyFont="1"/>
    <xf numFmtId="3" fontId="0" fillId="0" borderId="0" xfId="0" applyNumberFormat="1" applyFont="1"/>
    <xf numFmtId="164" fontId="0" fillId="0" borderId="0" xfId="0" applyNumberFormat="1" applyFont="1"/>
    <xf numFmtId="4" fontId="0" fillId="0" borderId="0" xfId="0" applyNumberFormat="1" applyFont="1"/>
    <xf numFmtId="0" fontId="0" fillId="0" borderId="0" xfId="0" applyFont="1" applyAlignment="1">
      <alignment horizontal="left"/>
    </xf>
    <xf numFmtId="0" fontId="7" fillId="0" borderId="0" xfId="0" applyFont="1"/>
    <xf numFmtId="3" fontId="3" fillId="0" borderId="0" xfId="0" applyNumberFormat="1" applyFont="1"/>
    <xf numFmtId="0" fontId="8" fillId="0" borderId="0" xfId="0" applyFont="1"/>
    <xf numFmtId="4" fontId="2" fillId="0" borderId="0" xfId="0" applyNumberFormat="1" applyFont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37" xfId="0" applyNumberFormat="1" applyFont="1" applyBorder="1" applyAlignment="1">
      <alignment horizontal="center" vertical="center" wrapText="1"/>
    </xf>
    <xf numFmtId="164" fontId="5" fillId="0" borderId="38" xfId="0" applyNumberFormat="1" applyFont="1" applyBorder="1" applyAlignment="1">
      <alignment horizontal="center" vertical="center" wrapText="1"/>
    </xf>
    <xf numFmtId="3" fontId="6" fillId="0" borderId="33" xfId="0" applyNumberFormat="1" applyFont="1" applyFill="1" applyBorder="1" applyAlignment="1">
      <alignment horizontal="center" wrapText="1"/>
    </xf>
    <xf numFmtId="49" fontId="6" fillId="0" borderId="34" xfId="0" applyNumberFormat="1" applyFont="1" applyFill="1" applyBorder="1" applyAlignment="1">
      <alignment horizontal="center" wrapText="1"/>
    </xf>
    <xf numFmtId="0" fontId="6" fillId="0" borderId="34" xfId="0" applyFont="1" applyBorder="1" applyAlignment="1">
      <alignment wrapText="1"/>
    </xf>
    <xf numFmtId="0" fontId="6" fillId="0" borderId="36" xfId="0" applyFont="1" applyBorder="1" applyAlignment="1">
      <alignment wrapText="1"/>
    </xf>
    <xf numFmtId="3" fontId="6" fillId="2" borderId="9" xfId="0" applyNumberFormat="1" applyFont="1" applyFill="1" applyBorder="1"/>
    <xf numFmtId="164" fontId="6" fillId="2" borderId="9" xfId="0" applyNumberFormat="1" applyFont="1" applyFill="1" applyBorder="1"/>
    <xf numFmtId="165" fontId="5" fillId="0" borderId="21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165" fontId="5" fillId="0" borderId="39" xfId="1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 indent="1"/>
    </xf>
    <xf numFmtId="3" fontId="6" fillId="2" borderId="10" xfId="0" applyNumberFormat="1" applyFont="1" applyFill="1" applyBorder="1"/>
    <xf numFmtId="164" fontId="6" fillId="2" borderId="10" xfId="0" applyNumberFormat="1" applyFont="1" applyFill="1" applyBorder="1"/>
    <xf numFmtId="165" fontId="5" fillId="0" borderId="23" xfId="1" applyNumberFormat="1" applyFont="1" applyBorder="1" applyAlignment="1">
      <alignment horizontal="right"/>
    </xf>
    <xf numFmtId="3" fontId="5" fillId="0" borderId="19" xfId="1" applyNumberFormat="1" applyFont="1" applyBorder="1" applyAlignment="1">
      <alignment horizontal="right"/>
    </xf>
    <xf numFmtId="165" fontId="5" fillId="0" borderId="40" xfId="1" applyNumberFormat="1" applyFont="1" applyBorder="1" applyAlignment="1">
      <alignment horizontal="right"/>
    </xf>
    <xf numFmtId="165" fontId="5" fillId="0" borderId="37" xfId="1" applyNumberFormat="1" applyFont="1" applyBorder="1" applyAlignment="1">
      <alignment horizontal="right"/>
    </xf>
    <xf numFmtId="165" fontId="5" fillId="0" borderId="38" xfId="1" applyNumberFormat="1" applyFont="1" applyBorder="1" applyAlignment="1">
      <alignment horizontal="right"/>
    </xf>
    <xf numFmtId="4" fontId="5" fillId="0" borderId="37" xfId="0" applyNumberFormat="1" applyFont="1" applyBorder="1" applyAlignment="1">
      <alignment horizontal="right" indent="1"/>
    </xf>
    <xf numFmtId="4" fontId="6" fillId="0" borderId="38" xfId="0" applyNumberFormat="1" applyFont="1" applyBorder="1" applyAlignment="1">
      <alignment horizontal="right" indent="1"/>
    </xf>
    <xf numFmtId="4" fontId="5" fillId="0" borderId="20" xfId="0" applyNumberFormat="1" applyFont="1" applyBorder="1" applyAlignment="1">
      <alignment horizontal="right" indent="1"/>
    </xf>
    <xf numFmtId="3" fontId="6" fillId="2" borderId="30" xfId="0" applyNumberFormat="1" applyFont="1" applyFill="1" applyBorder="1"/>
    <xf numFmtId="164" fontId="6" fillId="2" borderId="30" xfId="0" applyNumberFormat="1" applyFont="1" applyFill="1" applyBorder="1"/>
    <xf numFmtId="165" fontId="5" fillId="0" borderId="41" xfId="1" applyNumberFormat="1" applyFont="1" applyBorder="1" applyAlignment="1">
      <alignment horizontal="right"/>
    </xf>
    <xf numFmtId="3" fontId="5" fillId="0" borderId="31" xfId="1" applyNumberFormat="1" applyFont="1" applyBorder="1" applyAlignment="1">
      <alignment horizontal="right"/>
    </xf>
    <xf numFmtId="165" fontId="5" fillId="0" borderId="29" xfId="1" applyNumberFormat="1" applyFont="1" applyBorder="1" applyAlignment="1">
      <alignment horizontal="right"/>
    </xf>
    <xf numFmtId="165" fontId="5" fillId="0" borderId="42" xfId="1" applyNumberFormat="1" applyFont="1" applyBorder="1" applyAlignment="1">
      <alignment horizontal="right"/>
    </xf>
    <xf numFmtId="165" fontId="5" fillId="0" borderId="43" xfId="1" applyNumberFormat="1" applyFont="1" applyBorder="1" applyAlignment="1">
      <alignment horizontal="right"/>
    </xf>
    <xf numFmtId="4" fontId="5" fillId="0" borderId="42" xfId="0" applyNumberFormat="1" applyFont="1" applyBorder="1" applyAlignment="1">
      <alignment horizontal="right" indent="1"/>
    </xf>
    <xf numFmtId="4" fontId="6" fillId="0" borderId="43" xfId="0" applyNumberFormat="1" applyFont="1" applyBorder="1" applyAlignment="1">
      <alignment horizontal="right" indent="1"/>
    </xf>
    <xf numFmtId="4" fontId="5" fillId="0" borderId="25" xfId="0" applyNumberFormat="1" applyFont="1" applyBorder="1" applyAlignment="1">
      <alignment horizontal="right" indent="1"/>
    </xf>
    <xf numFmtId="3" fontId="6" fillId="2" borderId="17" xfId="0" applyNumberFormat="1" applyFont="1" applyFill="1" applyBorder="1"/>
    <xf numFmtId="164" fontId="6" fillId="2" borderId="17" xfId="0" applyNumberFormat="1" applyFont="1" applyFill="1" applyBorder="1"/>
    <xf numFmtId="3" fontId="5" fillId="0" borderId="15" xfId="1" applyNumberFormat="1" applyFont="1" applyBorder="1" applyAlignment="1">
      <alignment horizontal="right"/>
    </xf>
    <xf numFmtId="164" fontId="6" fillId="0" borderId="15" xfId="0" applyNumberFormat="1" applyFont="1" applyBorder="1" applyAlignment="1">
      <alignment horizontal="right" indent="1"/>
    </xf>
    <xf numFmtId="164" fontId="5" fillId="0" borderId="44" xfId="0" applyNumberFormat="1" applyFont="1" applyBorder="1" applyAlignment="1">
      <alignment horizontal="right" indent="1"/>
    </xf>
    <xf numFmtId="164" fontId="5" fillId="0" borderId="37" xfId="0" applyNumberFormat="1" applyFont="1" applyBorder="1" applyAlignment="1">
      <alignment horizontal="right" indent="1"/>
    </xf>
    <xf numFmtId="164" fontId="5" fillId="0" borderId="16" xfId="0" applyNumberFormat="1" applyFont="1" applyBorder="1" applyAlignment="1">
      <alignment horizontal="right" indent="1"/>
    </xf>
    <xf numFmtId="4" fontId="6" fillId="2" borderId="10" xfId="0" applyNumberFormat="1" applyFont="1" applyFill="1" applyBorder="1" applyAlignment="1">
      <alignment horizontal="right" indent="1"/>
    </xf>
    <xf numFmtId="164" fontId="6" fillId="2" borderId="26" xfId="0" applyNumberFormat="1" applyFont="1" applyFill="1" applyBorder="1"/>
    <xf numFmtId="165" fontId="5" fillId="0" borderId="35" xfId="1" applyNumberFormat="1" applyFont="1" applyBorder="1" applyAlignment="1">
      <alignment horizontal="right"/>
    </xf>
    <xf numFmtId="3" fontId="5" fillId="0" borderId="28" xfId="1" applyNumberFormat="1" applyFont="1" applyBorder="1" applyAlignment="1">
      <alignment horizontal="right"/>
    </xf>
    <xf numFmtId="165" fontId="5" fillId="0" borderId="27" xfId="1" applyNumberFormat="1" applyFont="1" applyBorder="1" applyAlignment="1">
      <alignment horizontal="right"/>
    </xf>
    <xf numFmtId="165" fontId="5" fillId="0" borderId="34" xfId="1" applyNumberFormat="1" applyFont="1" applyBorder="1" applyAlignment="1">
      <alignment horizontal="right"/>
    </xf>
    <xf numFmtId="165" fontId="5" fillId="0" borderId="36" xfId="1" applyNumberFormat="1" applyFont="1" applyBorder="1" applyAlignment="1">
      <alignment horizontal="right"/>
    </xf>
    <xf numFmtId="164" fontId="5" fillId="0" borderId="33" xfId="0" applyNumberFormat="1" applyFont="1" applyBorder="1" applyAlignment="1">
      <alignment horizontal="right" indent="1"/>
    </xf>
    <xf numFmtId="164" fontId="5" fillId="0" borderId="34" xfId="0" applyNumberFormat="1" applyFont="1" applyBorder="1" applyAlignment="1">
      <alignment horizontal="right" indent="1"/>
    </xf>
    <xf numFmtId="4" fontId="6" fillId="2" borderId="30" xfId="0" applyNumberFormat="1" applyFont="1" applyFill="1" applyBorder="1" applyAlignment="1">
      <alignment horizontal="right" indent="1"/>
    </xf>
    <xf numFmtId="164" fontId="5" fillId="0" borderId="5" xfId="0" applyNumberFormat="1" applyFont="1" applyBorder="1" applyAlignment="1">
      <alignment horizontal="right" indent="1"/>
    </xf>
    <xf numFmtId="3" fontId="3" fillId="2" borderId="13" xfId="0" applyNumberFormat="1" applyFont="1" applyFill="1" applyBorder="1"/>
    <xf numFmtId="164" fontId="6" fillId="2" borderId="11" xfId="0" applyNumberFormat="1" applyFont="1" applyFill="1" applyBorder="1"/>
    <xf numFmtId="165" fontId="6" fillId="0" borderId="45" xfId="1" applyNumberFormat="1" applyFont="1" applyBorder="1" applyAlignment="1">
      <alignment horizontal="right"/>
    </xf>
    <xf numFmtId="3" fontId="6" fillId="0" borderId="46" xfId="0" applyNumberFormat="1" applyFont="1" applyBorder="1" applyAlignment="1">
      <alignment horizontal="right" indent="1"/>
    </xf>
    <xf numFmtId="3" fontId="6" fillId="0" borderId="47" xfId="0" applyNumberFormat="1" applyFont="1" applyBorder="1" applyAlignment="1">
      <alignment horizontal="right" indent="1"/>
    </xf>
    <xf numFmtId="164" fontId="6" fillId="0" borderId="11" xfId="0" applyNumberFormat="1" applyFont="1" applyBorder="1" applyAlignment="1">
      <alignment horizontal="right" indent="1"/>
    </xf>
    <xf numFmtId="164" fontId="6" fillId="0" borderId="47" xfId="0" applyNumberFormat="1" applyFont="1" applyBorder="1" applyAlignment="1">
      <alignment horizontal="right" indent="1"/>
    </xf>
    <xf numFmtId="164" fontId="6" fillId="0" borderId="45" xfId="0" applyNumberFormat="1" applyFont="1" applyBorder="1" applyAlignment="1">
      <alignment horizontal="right" indent="1"/>
    </xf>
    <xf numFmtId="164" fontId="6" fillId="0" borderId="12" xfId="0" applyNumberFormat="1" applyFont="1" applyBorder="1" applyAlignment="1">
      <alignment horizontal="right" indent="1"/>
    </xf>
    <xf numFmtId="4" fontId="6" fillId="0" borderId="47" xfId="0" applyNumberFormat="1" applyFont="1" applyBorder="1" applyAlignment="1">
      <alignment horizontal="right" indent="1"/>
    </xf>
    <xf numFmtId="164" fontId="6" fillId="0" borderId="13" xfId="0" applyNumberFormat="1" applyFont="1" applyBorder="1" applyAlignment="1">
      <alignment horizontal="right" indent="1"/>
    </xf>
    <xf numFmtId="0" fontId="9" fillId="0" borderId="0" xfId="0" applyFont="1" applyFill="1" applyBorder="1"/>
    <xf numFmtId="166" fontId="2" fillId="0" borderId="0" xfId="0" applyNumberFormat="1" applyFont="1"/>
    <xf numFmtId="4" fontId="6" fillId="0" borderId="38" xfId="0" applyNumberFormat="1" applyFont="1" applyFill="1" applyBorder="1" applyAlignment="1">
      <alignment horizontal="right" indent="1"/>
    </xf>
    <xf numFmtId="4" fontId="6" fillId="0" borderId="37" xfId="0" applyNumberFormat="1" applyFont="1" applyBorder="1" applyAlignment="1">
      <alignment horizontal="right" indent="1"/>
    </xf>
    <xf numFmtId="4" fontId="6" fillId="0" borderId="42" xfId="0" applyNumberFormat="1" applyFont="1" applyBorder="1" applyAlignment="1">
      <alignment horizontal="right" indent="1"/>
    </xf>
    <xf numFmtId="164" fontId="6" fillId="0" borderId="19" xfId="0" applyNumberFormat="1" applyFont="1" applyBorder="1" applyAlignment="1">
      <alignment horizontal="right" indent="1"/>
    </xf>
    <xf numFmtId="164" fontId="6" fillId="0" borderId="28" xfId="0" applyNumberFormat="1" applyFont="1" applyBorder="1" applyAlignment="1">
      <alignment horizontal="right" indent="1"/>
    </xf>
    <xf numFmtId="4" fontId="6" fillId="0" borderId="34" xfId="0" applyNumberFormat="1" applyFont="1" applyBorder="1" applyAlignment="1">
      <alignment horizontal="right" indent="1"/>
    </xf>
    <xf numFmtId="164" fontId="5" fillId="0" borderId="44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right" indent="1"/>
    </xf>
    <xf numFmtId="4" fontId="5" fillId="0" borderId="48" xfId="0" applyNumberFormat="1" applyFont="1" applyBorder="1" applyAlignment="1">
      <alignment horizontal="right" indent="1"/>
    </xf>
    <xf numFmtId="164" fontId="6" fillId="0" borderId="31" xfId="0" applyNumberFormat="1" applyFont="1" applyBorder="1" applyAlignment="1">
      <alignment horizontal="right" indent="1"/>
    </xf>
    <xf numFmtId="4" fontId="6" fillId="0" borderId="17" xfId="0" applyNumberFormat="1" applyFont="1" applyBorder="1" applyAlignment="1">
      <alignment horizontal="right" indent="1"/>
    </xf>
    <xf numFmtId="4" fontId="6" fillId="0" borderId="3" xfId="0" applyNumberFormat="1" applyFont="1" applyBorder="1" applyAlignment="1">
      <alignment horizontal="right" indent="1"/>
    </xf>
    <xf numFmtId="4" fontId="6" fillId="0" borderId="32" xfId="0" applyNumberFormat="1" applyFont="1" applyBorder="1" applyAlignment="1">
      <alignment horizontal="right" indent="1"/>
    </xf>
    <xf numFmtId="4" fontId="6" fillId="0" borderId="13" xfId="0" applyNumberFormat="1" applyFont="1" applyBorder="1" applyAlignment="1">
      <alignment horizontal="right" indent="1"/>
    </xf>
    <xf numFmtId="4" fontId="5" fillId="0" borderId="44" xfId="0" applyNumberFormat="1" applyFont="1" applyBorder="1" applyAlignment="1">
      <alignment horizontal="right" indent="1"/>
    </xf>
    <xf numFmtId="164" fontId="6" fillId="0" borderId="14" xfId="0" applyNumberFormat="1" applyFont="1" applyBorder="1" applyAlignment="1">
      <alignment horizontal="center" wrapText="1"/>
    </xf>
    <xf numFmtId="164" fontId="6" fillId="0" borderId="37" xfId="0" applyNumberFormat="1" applyFont="1" applyBorder="1" applyAlignment="1">
      <alignment horizontal="center" wrapText="1"/>
    </xf>
    <xf numFmtId="164" fontId="6" fillId="0" borderId="38" xfId="0" applyNumberFormat="1" applyFont="1" applyBorder="1" applyAlignment="1">
      <alignment horizontal="center" wrapText="1"/>
    </xf>
    <xf numFmtId="3" fontId="6" fillId="0" borderId="10" xfId="0" applyNumberFormat="1" applyFont="1" applyFill="1" applyBorder="1" applyAlignment="1">
      <alignment horizontal="center" wrapText="1"/>
    </xf>
    <xf numFmtId="4" fontId="6" fillId="0" borderId="14" xfId="0" applyNumberFormat="1" applyFont="1" applyBorder="1" applyAlignment="1">
      <alignment horizontal="right" indent="1"/>
    </xf>
    <xf numFmtId="4" fontId="6" fillId="0" borderId="2" xfId="0" applyNumberFormat="1" applyFont="1" applyBorder="1" applyAlignment="1">
      <alignment horizontal="right" indent="1"/>
    </xf>
    <xf numFmtId="4" fontId="6" fillId="0" borderId="4" xfId="0" applyNumberFormat="1" applyFont="1" applyBorder="1" applyAlignment="1">
      <alignment horizontal="right" indent="1"/>
    </xf>
    <xf numFmtId="4" fontId="6" fillId="0" borderId="11" xfId="0" applyNumberFormat="1" applyFont="1" applyBorder="1" applyAlignment="1">
      <alignment horizontal="right" indent="1"/>
    </xf>
    <xf numFmtId="4" fontId="6" fillId="0" borderId="18" xfId="0" applyNumberFormat="1" applyFont="1" applyBorder="1" applyAlignment="1">
      <alignment horizontal="right" indent="1"/>
    </xf>
    <xf numFmtId="4" fontId="6" fillId="0" borderId="24" xfId="0" applyNumberFormat="1" applyFont="1" applyBorder="1" applyAlignment="1">
      <alignment horizontal="right" indent="1"/>
    </xf>
    <xf numFmtId="4" fontId="6" fillId="2" borderId="9" xfId="0" applyNumberFormat="1" applyFont="1" applyFill="1" applyBorder="1" applyAlignment="1">
      <alignment horizontal="right" indent="1"/>
    </xf>
    <xf numFmtId="4" fontId="6" fillId="2" borderId="13" xfId="0" applyNumberFormat="1" applyFont="1" applyFill="1" applyBorder="1" applyAlignment="1">
      <alignment horizontal="right" inden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0" borderId="32" xfId="0" applyNumberFormat="1" applyFont="1" applyFill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6" fillId="0" borderId="34" xfId="0" applyNumberFormat="1" applyFont="1" applyFill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4" fontId="4" fillId="0" borderId="37" xfId="0" applyNumberFormat="1" applyFont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32" xfId="0" applyNumberFormat="1" applyFont="1" applyFill="1" applyBorder="1" applyAlignment="1">
      <alignment horizontal="center" vertical="center" wrapText="1"/>
    </xf>
    <xf numFmtId="3" fontId="6" fillId="0" borderId="33" xfId="0" applyNumberFormat="1" applyFont="1" applyFill="1" applyBorder="1" applyAlignment="1">
      <alignment horizontal="center" wrapText="1"/>
    </xf>
    <xf numFmtId="3" fontId="5" fillId="0" borderId="33" xfId="0" applyNumberFormat="1" applyFont="1" applyBorder="1" applyAlignment="1">
      <alignment horizontal="center" wrapText="1"/>
    </xf>
    <xf numFmtId="0" fontId="6" fillId="0" borderId="34" xfId="0" applyFont="1" applyFill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0" xfId="0" applyFont="1"/>
  </cellXfs>
  <cellStyles count="2">
    <cellStyle name="Čárka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workbookViewId="0"/>
  </sheetViews>
  <sheetFormatPr defaultRowHeight="12.75" x14ac:dyDescent="0.2"/>
  <cols>
    <col min="1" max="1" width="13.28515625" style="6" customWidth="1"/>
    <col min="2" max="2" width="8.7109375" style="6" customWidth="1"/>
    <col min="3" max="3" width="9.7109375" style="13" customWidth="1"/>
    <col min="4" max="4" width="6.140625" style="6" customWidth="1"/>
    <col min="5" max="7" width="9.140625" style="6" customWidth="1"/>
    <col min="8" max="8" width="10.85546875" style="3" customWidth="1"/>
    <col min="9" max="9" width="9.7109375" style="1" customWidth="1"/>
    <col min="10" max="10" width="8.85546875" style="1" customWidth="1"/>
    <col min="11" max="11" width="9.7109375" style="1" customWidth="1"/>
    <col min="12" max="12" width="9.7109375" style="4" customWidth="1"/>
    <col min="13" max="13" width="10.28515625" style="4" customWidth="1"/>
    <col min="14" max="14" width="8.85546875" style="4" customWidth="1"/>
    <col min="15" max="15" width="9.85546875" style="4" customWidth="1"/>
    <col min="16" max="16" width="11.42578125" style="4" customWidth="1"/>
    <col min="17" max="17" width="10.5703125" style="2" customWidth="1"/>
    <col min="257" max="257" width="13.28515625" customWidth="1"/>
    <col min="258" max="258" width="8.7109375" customWidth="1"/>
    <col min="259" max="259" width="9.7109375" customWidth="1"/>
    <col min="260" max="260" width="6.140625" customWidth="1"/>
    <col min="261" max="263" width="9.140625" customWidth="1"/>
    <col min="264" max="264" width="9.42578125" customWidth="1"/>
    <col min="265" max="265" width="10.5703125" customWidth="1"/>
    <col min="266" max="268" width="9.7109375" customWidth="1"/>
    <col min="269" max="269" width="8.140625" customWidth="1"/>
    <col min="270" max="270" width="9.7109375" customWidth="1"/>
    <col min="271" max="271" width="10.85546875" customWidth="1"/>
    <col min="272" max="272" width="11.42578125" customWidth="1"/>
    <col min="273" max="273" width="11.140625" customWidth="1"/>
    <col min="513" max="513" width="13.28515625" customWidth="1"/>
    <col min="514" max="514" width="8.7109375" customWidth="1"/>
    <col min="515" max="515" width="9.7109375" customWidth="1"/>
    <col min="516" max="516" width="6.140625" customWidth="1"/>
    <col min="517" max="519" width="9.140625" customWidth="1"/>
    <col min="520" max="520" width="9.42578125" customWidth="1"/>
    <col min="521" max="521" width="10.5703125" customWidth="1"/>
    <col min="522" max="524" width="9.7109375" customWidth="1"/>
    <col min="525" max="525" width="8.140625" customWidth="1"/>
    <col min="526" max="526" width="9.7109375" customWidth="1"/>
    <col min="527" max="527" width="10.85546875" customWidth="1"/>
    <col min="528" max="528" width="11.42578125" customWidth="1"/>
    <col min="529" max="529" width="11.140625" customWidth="1"/>
    <col min="769" max="769" width="13.28515625" customWidth="1"/>
    <col min="770" max="770" width="8.7109375" customWidth="1"/>
    <col min="771" max="771" width="9.7109375" customWidth="1"/>
    <col min="772" max="772" width="6.140625" customWidth="1"/>
    <col min="773" max="775" width="9.140625" customWidth="1"/>
    <col min="776" max="776" width="9.42578125" customWidth="1"/>
    <col min="777" max="777" width="10.5703125" customWidth="1"/>
    <col min="778" max="780" width="9.7109375" customWidth="1"/>
    <col min="781" max="781" width="8.140625" customWidth="1"/>
    <col min="782" max="782" width="9.7109375" customWidth="1"/>
    <col min="783" max="783" width="10.85546875" customWidth="1"/>
    <col min="784" max="784" width="11.42578125" customWidth="1"/>
    <col min="785" max="785" width="11.140625" customWidth="1"/>
    <col min="1025" max="1025" width="13.28515625" customWidth="1"/>
    <col min="1026" max="1026" width="8.7109375" customWidth="1"/>
    <col min="1027" max="1027" width="9.7109375" customWidth="1"/>
    <col min="1028" max="1028" width="6.140625" customWidth="1"/>
    <col min="1029" max="1031" width="9.140625" customWidth="1"/>
    <col min="1032" max="1032" width="9.42578125" customWidth="1"/>
    <col min="1033" max="1033" width="10.5703125" customWidth="1"/>
    <col min="1034" max="1036" width="9.7109375" customWidth="1"/>
    <col min="1037" max="1037" width="8.140625" customWidth="1"/>
    <col min="1038" max="1038" width="9.7109375" customWidth="1"/>
    <col min="1039" max="1039" width="10.85546875" customWidth="1"/>
    <col min="1040" max="1040" width="11.42578125" customWidth="1"/>
    <col min="1041" max="1041" width="11.140625" customWidth="1"/>
    <col min="1281" max="1281" width="13.28515625" customWidth="1"/>
    <col min="1282" max="1282" width="8.7109375" customWidth="1"/>
    <col min="1283" max="1283" width="9.7109375" customWidth="1"/>
    <col min="1284" max="1284" width="6.140625" customWidth="1"/>
    <col min="1285" max="1287" width="9.140625" customWidth="1"/>
    <col min="1288" max="1288" width="9.42578125" customWidth="1"/>
    <col min="1289" max="1289" width="10.5703125" customWidth="1"/>
    <col min="1290" max="1292" width="9.7109375" customWidth="1"/>
    <col min="1293" max="1293" width="8.140625" customWidth="1"/>
    <col min="1294" max="1294" width="9.7109375" customWidth="1"/>
    <col min="1295" max="1295" width="10.85546875" customWidth="1"/>
    <col min="1296" max="1296" width="11.42578125" customWidth="1"/>
    <col min="1297" max="1297" width="11.140625" customWidth="1"/>
    <col min="1537" max="1537" width="13.28515625" customWidth="1"/>
    <col min="1538" max="1538" width="8.7109375" customWidth="1"/>
    <col min="1539" max="1539" width="9.7109375" customWidth="1"/>
    <col min="1540" max="1540" width="6.140625" customWidth="1"/>
    <col min="1541" max="1543" width="9.140625" customWidth="1"/>
    <col min="1544" max="1544" width="9.42578125" customWidth="1"/>
    <col min="1545" max="1545" width="10.5703125" customWidth="1"/>
    <col min="1546" max="1548" width="9.7109375" customWidth="1"/>
    <col min="1549" max="1549" width="8.140625" customWidth="1"/>
    <col min="1550" max="1550" width="9.7109375" customWidth="1"/>
    <col min="1551" max="1551" width="10.85546875" customWidth="1"/>
    <col min="1552" max="1552" width="11.42578125" customWidth="1"/>
    <col min="1553" max="1553" width="11.140625" customWidth="1"/>
    <col min="1793" max="1793" width="13.28515625" customWidth="1"/>
    <col min="1794" max="1794" width="8.7109375" customWidth="1"/>
    <col min="1795" max="1795" width="9.7109375" customWidth="1"/>
    <col min="1796" max="1796" width="6.140625" customWidth="1"/>
    <col min="1797" max="1799" width="9.140625" customWidth="1"/>
    <col min="1800" max="1800" width="9.42578125" customWidth="1"/>
    <col min="1801" max="1801" width="10.5703125" customWidth="1"/>
    <col min="1802" max="1804" width="9.7109375" customWidth="1"/>
    <col min="1805" max="1805" width="8.140625" customWidth="1"/>
    <col min="1806" max="1806" width="9.7109375" customWidth="1"/>
    <col min="1807" max="1807" width="10.85546875" customWidth="1"/>
    <col min="1808" max="1808" width="11.42578125" customWidth="1"/>
    <col min="1809" max="1809" width="11.140625" customWidth="1"/>
    <col min="2049" max="2049" width="13.28515625" customWidth="1"/>
    <col min="2050" max="2050" width="8.7109375" customWidth="1"/>
    <col min="2051" max="2051" width="9.7109375" customWidth="1"/>
    <col min="2052" max="2052" width="6.140625" customWidth="1"/>
    <col min="2053" max="2055" width="9.140625" customWidth="1"/>
    <col min="2056" max="2056" width="9.42578125" customWidth="1"/>
    <col min="2057" max="2057" width="10.5703125" customWidth="1"/>
    <col min="2058" max="2060" width="9.7109375" customWidth="1"/>
    <col min="2061" max="2061" width="8.140625" customWidth="1"/>
    <col min="2062" max="2062" width="9.7109375" customWidth="1"/>
    <col min="2063" max="2063" width="10.85546875" customWidth="1"/>
    <col min="2064" max="2064" width="11.42578125" customWidth="1"/>
    <col min="2065" max="2065" width="11.140625" customWidth="1"/>
    <col min="2305" max="2305" width="13.28515625" customWidth="1"/>
    <col min="2306" max="2306" width="8.7109375" customWidth="1"/>
    <col min="2307" max="2307" width="9.7109375" customWidth="1"/>
    <col min="2308" max="2308" width="6.140625" customWidth="1"/>
    <col min="2309" max="2311" width="9.140625" customWidth="1"/>
    <col min="2312" max="2312" width="9.42578125" customWidth="1"/>
    <col min="2313" max="2313" width="10.5703125" customWidth="1"/>
    <col min="2314" max="2316" width="9.7109375" customWidth="1"/>
    <col min="2317" max="2317" width="8.140625" customWidth="1"/>
    <col min="2318" max="2318" width="9.7109375" customWidth="1"/>
    <col min="2319" max="2319" width="10.85546875" customWidth="1"/>
    <col min="2320" max="2320" width="11.42578125" customWidth="1"/>
    <col min="2321" max="2321" width="11.140625" customWidth="1"/>
    <col min="2561" max="2561" width="13.28515625" customWidth="1"/>
    <col min="2562" max="2562" width="8.7109375" customWidth="1"/>
    <col min="2563" max="2563" width="9.7109375" customWidth="1"/>
    <col min="2564" max="2564" width="6.140625" customWidth="1"/>
    <col min="2565" max="2567" width="9.140625" customWidth="1"/>
    <col min="2568" max="2568" width="9.42578125" customWidth="1"/>
    <col min="2569" max="2569" width="10.5703125" customWidth="1"/>
    <col min="2570" max="2572" width="9.7109375" customWidth="1"/>
    <col min="2573" max="2573" width="8.140625" customWidth="1"/>
    <col min="2574" max="2574" width="9.7109375" customWidth="1"/>
    <col min="2575" max="2575" width="10.85546875" customWidth="1"/>
    <col min="2576" max="2576" width="11.42578125" customWidth="1"/>
    <col min="2577" max="2577" width="11.140625" customWidth="1"/>
    <col min="2817" max="2817" width="13.28515625" customWidth="1"/>
    <col min="2818" max="2818" width="8.7109375" customWidth="1"/>
    <col min="2819" max="2819" width="9.7109375" customWidth="1"/>
    <col min="2820" max="2820" width="6.140625" customWidth="1"/>
    <col min="2821" max="2823" width="9.140625" customWidth="1"/>
    <col min="2824" max="2824" width="9.42578125" customWidth="1"/>
    <col min="2825" max="2825" width="10.5703125" customWidth="1"/>
    <col min="2826" max="2828" width="9.7109375" customWidth="1"/>
    <col min="2829" max="2829" width="8.140625" customWidth="1"/>
    <col min="2830" max="2830" width="9.7109375" customWidth="1"/>
    <col min="2831" max="2831" width="10.85546875" customWidth="1"/>
    <col min="2832" max="2832" width="11.42578125" customWidth="1"/>
    <col min="2833" max="2833" width="11.140625" customWidth="1"/>
    <col min="3073" max="3073" width="13.28515625" customWidth="1"/>
    <col min="3074" max="3074" width="8.7109375" customWidth="1"/>
    <col min="3075" max="3075" width="9.7109375" customWidth="1"/>
    <col min="3076" max="3076" width="6.140625" customWidth="1"/>
    <col min="3077" max="3079" width="9.140625" customWidth="1"/>
    <col min="3080" max="3080" width="9.42578125" customWidth="1"/>
    <col min="3081" max="3081" width="10.5703125" customWidth="1"/>
    <col min="3082" max="3084" width="9.7109375" customWidth="1"/>
    <col min="3085" max="3085" width="8.140625" customWidth="1"/>
    <col min="3086" max="3086" width="9.7109375" customWidth="1"/>
    <col min="3087" max="3087" width="10.85546875" customWidth="1"/>
    <col min="3088" max="3088" width="11.42578125" customWidth="1"/>
    <col min="3089" max="3089" width="11.140625" customWidth="1"/>
    <col min="3329" max="3329" width="13.28515625" customWidth="1"/>
    <col min="3330" max="3330" width="8.7109375" customWidth="1"/>
    <col min="3331" max="3331" width="9.7109375" customWidth="1"/>
    <col min="3332" max="3332" width="6.140625" customWidth="1"/>
    <col min="3333" max="3335" width="9.140625" customWidth="1"/>
    <col min="3336" max="3336" width="9.42578125" customWidth="1"/>
    <col min="3337" max="3337" width="10.5703125" customWidth="1"/>
    <col min="3338" max="3340" width="9.7109375" customWidth="1"/>
    <col min="3341" max="3341" width="8.140625" customWidth="1"/>
    <col min="3342" max="3342" width="9.7109375" customWidth="1"/>
    <col min="3343" max="3343" width="10.85546875" customWidth="1"/>
    <col min="3344" max="3344" width="11.42578125" customWidth="1"/>
    <col min="3345" max="3345" width="11.140625" customWidth="1"/>
    <col min="3585" max="3585" width="13.28515625" customWidth="1"/>
    <col min="3586" max="3586" width="8.7109375" customWidth="1"/>
    <col min="3587" max="3587" width="9.7109375" customWidth="1"/>
    <col min="3588" max="3588" width="6.140625" customWidth="1"/>
    <col min="3589" max="3591" width="9.140625" customWidth="1"/>
    <col min="3592" max="3592" width="9.42578125" customWidth="1"/>
    <col min="3593" max="3593" width="10.5703125" customWidth="1"/>
    <col min="3594" max="3596" width="9.7109375" customWidth="1"/>
    <col min="3597" max="3597" width="8.140625" customWidth="1"/>
    <col min="3598" max="3598" width="9.7109375" customWidth="1"/>
    <col min="3599" max="3599" width="10.85546875" customWidth="1"/>
    <col min="3600" max="3600" width="11.42578125" customWidth="1"/>
    <col min="3601" max="3601" width="11.140625" customWidth="1"/>
    <col min="3841" max="3841" width="13.28515625" customWidth="1"/>
    <col min="3842" max="3842" width="8.7109375" customWidth="1"/>
    <col min="3843" max="3843" width="9.7109375" customWidth="1"/>
    <col min="3844" max="3844" width="6.140625" customWidth="1"/>
    <col min="3845" max="3847" width="9.140625" customWidth="1"/>
    <col min="3848" max="3848" width="9.42578125" customWidth="1"/>
    <col min="3849" max="3849" width="10.5703125" customWidth="1"/>
    <col min="3850" max="3852" width="9.7109375" customWidth="1"/>
    <col min="3853" max="3853" width="8.140625" customWidth="1"/>
    <col min="3854" max="3854" width="9.7109375" customWidth="1"/>
    <col min="3855" max="3855" width="10.85546875" customWidth="1"/>
    <col min="3856" max="3856" width="11.42578125" customWidth="1"/>
    <col min="3857" max="3857" width="11.140625" customWidth="1"/>
    <col min="4097" max="4097" width="13.28515625" customWidth="1"/>
    <col min="4098" max="4098" width="8.7109375" customWidth="1"/>
    <col min="4099" max="4099" width="9.7109375" customWidth="1"/>
    <col min="4100" max="4100" width="6.140625" customWidth="1"/>
    <col min="4101" max="4103" width="9.140625" customWidth="1"/>
    <col min="4104" max="4104" width="9.42578125" customWidth="1"/>
    <col min="4105" max="4105" width="10.5703125" customWidth="1"/>
    <col min="4106" max="4108" width="9.7109375" customWidth="1"/>
    <col min="4109" max="4109" width="8.140625" customWidth="1"/>
    <col min="4110" max="4110" width="9.7109375" customWidth="1"/>
    <col min="4111" max="4111" width="10.85546875" customWidth="1"/>
    <col min="4112" max="4112" width="11.42578125" customWidth="1"/>
    <col min="4113" max="4113" width="11.140625" customWidth="1"/>
    <col min="4353" max="4353" width="13.28515625" customWidth="1"/>
    <col min="4354" max="4354" width="8.7109375" customWidth="1"/>
    <col min="4355" max="4355" width="9.7109375" customWidth="1"/>
    <col min="4356" max="4356" width="6.140625" customWidth="1"/>
    <col min="4357" max="4359" width="9.140625" customWidth="1"/>
    <col min="4360" max="4360" width="9.42578125" customWidth="1"/>
    <col min="4361" max="4361" width="10.5703125" customWidth="1"/>
    <col min="4362" max="4364" width="9.7109375" customWidth="1"/>
    <col min="4365" max="4365" width="8.140625" customWidth="1"/>
    <col min="4366" max="4366" width="9.7109375" customWidth="1"/>
    <col min="4367" max="4367" width="10.85546875" customWidth="1"/>
    <col min="4368" max="4368" width="11.42578125" customWidth="1"/>
    <col min="4369" max="4369" width="11.140625" customWidth="1"/>
    <col min="4609" max="4609" width="13.28515625" customWidth="1"/>
    <col min="4610" max="4610" width="8.7109375" customWidth="1"/>
    <col min="4611" max="4611" width="9.7109375" customWidth="1"/>
    <col min="4612" max="4612" width="6.140625" customWidth="1"/>
    <col min="4613" max="4615" width="9.140625" customWidth="1"/>
    <col min="4616" max="4616" width="9.42578125" customWidth="1"/>
    <col min="4617" max="4617" width="10.5703125" customWidth="1"/>
    <col min="4618" max="4620" width="9.7109375" customWidth="1"/>
    <col min="4621" max="4621" width="8.140625" customWidth="1"/>
    <col min="4622" max="4622" width="9.7109375" customWidth="1"/>
    <col min="4623" max="4623" width="10.85546875" customWidth="1"/>
    <col min="4624" max="4624" width="11.42578125" customWidth="1"/>
    <col min="4625" max="4625" width="11.140625" customWidth="1"/>
    <col min="4865" max="4865" width="13.28515625" customWidth="1"/>
    <col min="4866" max="4866" width="8.7109375" customWidth="1"/>
    <col min="4867" max="4867" width="9.7109375" customWidth="1"/>
    <col min="4868" max="4868" width="6.140625" customWidth="1"/>
    <col min="4869" max="4871" width="9.140625" customWidth="1"/>
    <col min="4872" max="4872" width="9.42578125" customWidth="1"/>
    <col min="4873" max="4873" width="10.5703125" customWidth="1"/>
    <col min="4874" max="4876" width="9.7109375" customWidth="1"/>
    <col min="4877" max="4877" width="8.140625" customWidth="1"/>
    <col min="4878" max="4878" width="9.7109375" customWidth="1"/>
    <col min="4879" max="4879" width="10.85546875" customWidth="1"/>
    <col min="4880" max="4880" width="11.42578125" customWidth="1"/>
    <col min="4881" max="4881" width="11.140625" customWidth="1"/>
    <col min="5121" max="5121" width="13.28515625" customWidth="1"/>
    <col min="5122" max="5122" width="8.7109375" customWidth="1"/>
    <col min="5123" max="5123" width="9.7109375" customWidth="1"/>
    <col min="5124" max="5124" width="6.140625" customWidth="1"/>
    <col min="5125" max="5127" width="9.140625" customWidth="1"/>
    <col min="5128" max="5128" width="9.42578125" customWidth="1"/>
    <col min="5129" max="5129" width="10.5703125" customWidth="1"/>
    <col min="5130" max="5132" width="9.7109375" customWidth="1"/>
    <col min="5133" max="5133" width="8.140625" customWidth="1"/>
    <col min="5134" max="5134" width="9.7109375" customWidth="1"/>
    <col min="5135" max="5135" width="10.85546875" customWidth="1"/>
    <col min="5136" max="5136" width="11.42578125" customWidth="1"/>
    <col min="5137" max="5137" width="11.140625" customWidth="1"/>
    <col min="5377" max="5377" width="13.28515625" customWidth="1"/>
    <col min="5378" max="5378" width="8.7109375" customWidth="1"/>
    <col min="5379" max="5379" width="9.7109375" customWidth="1"/>
    <col min="5380" max="5380" width="6.140625" customWidth="1"/>
    <col min="5381" max="5383" width="9.140625" customWidth="1"/>
    <col min="5384" max="5384" width="9.42578125" customWidth="1"/>
    <col min="5385" max="5385" width="10.5703125" customWidth="1"/>
    <col min="5386" max="5388" width="9.7109375" customWidth="1"/>
    <col min="5389" max="5389" width="8.140625" customWidth="1"/>
    <col min="5390" max="5390" width="9.7109375" customWidth="1"/>
    <col min="5391" max="5391" width="10.85546875" customWidth="1"/>
    <col min="5392" max="5392" width="11.42578125" customWidth="1"/>
    <col min="5393" max="5393" width="11.140625" customWidth="1"/>
    <col min="5633" max="5633" width="13.28515625" customWidth="1"/>
    <col min="5634" max="5634" width="8.7109375" customWidth="1"/>
    <col min="5635" max="5635" width="9.7109375" customWidth="1"/>
    <col min="5636" max="5636" width="6.140625" customWidth="1"/>
    <col min="5637" max="5639" width="9.140625" customWidth="1"/>
    <col min="5640" max="5640" width="9.42578125" customWidth="1"/>
    <col min="5641" max="5641" width="10.5703125" customWidth="1"/>
    <col min="5642" max="5644" width="9.7109375" customWidth="1"/>
    <col min="5645" max="5645" width="8.140625" customWidth="1"/>
    <col min="5646" max="5646" width="9.7109375" customWidth="1"/>
    <col min="5647" max="5647" width="10.85546875" customWidth="1"/>
    <col min="5648" max="5648" width="11.42578125" customWidth="1"/>
    <col min="5649" max="5649" width="11.140625" customWidth="1"/>
    <col min="5889" max="5889" width="13.28515625" customWidth="1"/>
    <col min="5890" max="5890" width="8.7109375" customWidth="1"/>
    <col min="5891" max="5891" width="9.7109375" customWidth="1"/>
    <col min="5892" max="5892" width="6.140625" customWidth="1"/>
    <col min="5893" max="5895" width="9.140625" customWidth="1"/>
    <col min="5896" max="5896" width="9.42578125" customWidth="1"/>
    <col min="5897" max="5897" width="10.5703125" customWidth="1"/>
    <col min="5898" max="5900" width="9.7109375" customWidth="1"/>
    <col min="5901" max="5901" width="8.140625" customWidth="1"/>
    <col min="5902" max="5902" width="9.7109375" customWidth="1"/>
    <col min="5903" max="5903" width="10.85546875" customWidth="1"/>
    <col min="5904" max="5904" width="11.42578125" customWidth="1"/>
    <col min="5905" max="5905" width="11.140625" customWidth="1"/>
    <col min="6145" max="6145" width="13.28515625" customWidth="1"/>
    <col min="6146" max="6146" width="8.7109375" customWidth="1"/>
    <col min="6147" max="6147" width="9.7109375" customWidth="1"/>
    <col min="6148" max="6148" width="6.140625" customWidth="1"/>
    <col min="6149" max="6151" width="9.140625" customWidth="1"/>
    <col min="6152" max="6152" width="9.42578125" customWidth="1"/>
    <col min="6153" max="6153" width="10.5703125" customWidth="1"/>
    <col min="6154" max="6156" width="9.7109375" customWidth="1"/>
    <col min="6157" max="6157" width="8.140625" customWidth="1"/>
    <col min="6158" max="6158" width="9.7109375" customWidth="1"/>
    <col min="6159" max="6159" width="10.85546875" customWidth="1"/>
    <col min="6160" max="6160" width="11.42578125" customWidth="1"/>
    <col min="6161" max="6161" width="11.140625" customWidth="1"/>
    <col min="6401" max="6401" width="13.28515625" customWidth="1"/>
    <col min="6402" max="6402" width="8.7109375" customWidth="1"/>
    <col min="6403" max="6403" width="9.7109375" customWidth="1"/>
    <col min="6404" max="6404" width="6.140625" customWidth="1"/>
    <col min="6405" max="6407" width="9.140625" customWidth="1"/>
    <col min="6408" max="6408" width="9.42578125" customWidth="1"/>
    <col min="6409" max="6409" width="10.5703125" customWidth="1"/>
    <col min="6410" max="6412" width="9.7109375" customWidth="1"/>
    <col min="6413" max="6413" width="8.140625" customWidth="1"/>
    <col min="6414" max="6414" width="9.7109375" customWidth="1"/>
    <col min="6415" max="6415" width="10.85546875" customWidth="1"/>
    <col min="6416" max="6416" width="11.42578125" customWidth="1"/>
    <col min="6417" max="6417" width="11.140625" customWidth="1"/>
    <col min="6657" max="6657" width="13.28515625" customWidth="1"/>
    <col min="6658" max="6658" width="8.7109375" customWidth="1"/>
    <col min="6659" max="6659" width="9.7109375" customWidth="1"/>
    <col min="6660" max="6660" width="6.140625" customWidth="1"/>
    <col min="6661" max="6663" width="9.140625" customWidth="1"/>
    <col min="6664" max="6664" width="9.42578125" customWidth="1"/>
    <col min="6665" max="6665" width="10.5703125" customWidth="1"/>
    <col min="6666" max="6668" width="9.7109375" customWidth="1"/>
    <col min="6669" max="6669" width="8.140625" customWidth="1"/>
    <col min="6670" max="6670" width="9.7109375" customWidth="1"/>
    <col min="6671" max="6671" width="10.85546875" customWidth="1"/>
    <col min="6672" max="6672" width="11.42578125" customWidth="1"/>
    <col min="6673" max="6673" width="11.140625" customWidth="1"/>
    <col min="6913" max="6913" width="13.28515625" customWidth="1"/>
    <col min="6914" max="6914" width="8.7109375" customWidth="1"/>
    <col min="6915" max="6915" width="9.7109375" customWidth="1"/>
    <col min="6916" max="6916" width="6.140625" customWidth="1"/>
    <col min="6917" max="6919" width="9.140625" customWidth="1"/>
    <col min="6920" max="6920" width="9.42578125" customWidth="1"/>
    <col min="6921" max="6921" width="10.5703125" customWidth="1"/>
    <col min="6922" max="6924" width="9.7109375" customWidth="1"/>
    <col min="6925" max="6925" width="8.140625" customWidth="1"/>
    <col min="6926" max="6926" width="9.7109375" customWidth="1"/>
    <col min="6927" max="6927" width="10.85546875" customWidth="1"/>
    <col min="6928" max="6928" width="11.42578125" customWidth="1"/>
    <col min="6929" max="6929" width="11.140625" customWidth="1"/>
    <col min="7169" max="7169" width="13.28515625" customWidth="1"/>
    <col min="7170" max="7170" width="8.7109375" customWidth="1"/>
    <col min="7171" max="7171" width="9.7109375" customWidth="1"/>
    <col min="7172" max="7172" width="6.140625" customWidth="1"/>
    <col min="7173" max="7175" width="9.140625" customWidth="1"/>
    <col min="7176" max="7176" width="9.42578125" customWidth="1"/>
    <col min="7177" max="7177" width="10.5703125" customWidth="1"/>
    <col min="7178" max="7180" width="9.7109375" customWidth="1"/>
    <col min="7181" max="7181" width="8.140625" customWidth="1"/>
    <col min="7182" max="7182" width="9.7109375" customWidth="1"/>
    <col min="7183" max="7183" width="10.85546875" customWidth="1"/>
    <col min="7184" max="7184" width="11.42578125" customWidth="1"/>
    <col min="7185" max="7185" width="11.140625" customWidth="1"/>
    <col min="7425" max="7425" width="13.28515625" customWidth="1"/>
    <col min="7426" max="7426" width="8.7109375" customWidth="1"/>
    <col min="7427" max="7427" width="9.7109375" customWidth="1"/>
    <col min="7428" max="7428" width="6.140625" customWidth="1"/>
    <col min="7429" max="7431" width="9.140625" customWidth="1"/>
    <col min="7432" max="7432" width="9.42578125" customWidth="1"/>
    <col min="7433" max="7433" width="10.5703125" customWidth="1"/>
    <col min="7434" max="7436" width="9.7109375" customWidth="1"/>
    <col min="7437" max="7437" width="8.140625" customWidth="1"/>
    <col min="7438" max="7438" width="9.7109375" customWidth="1"/>
    <col min="7439" max="7439" width="10.85546875" customWidth="1"/>
    <col min="7440" max="7440" width="11.42578125" customWidth="1"/>
    <col min="7441" max="7441" width="11.140625" customWidth="1"/>
    <col min="7681" max="7681" width="13.28515625" customWidth="1"/>
    <col min="7682" max="7682" width="8.7109375" customWidth="1"/>
    <col min="7683" max="7683" width="9.7109375" customWidth="1"/>
    <col min="7684" max="7684" width="6.140625" customWidth="1"/>
    <col min="7685" max="7687" width="9.140625" customWidth="1"/>
    <col min="7688" max="7688" width="9.42578125" customWidth="1"/>
    <col min="7689" max="7689" width="10.5703125" customWidth="1"/>
    <col min="7690" max="7692" width="9.7109375" customWidth="1"/>
    <col min="7693" max="7693" width="8.140625" customWidth="1"/>
    <col min="7694" max="7694" width="9.7109375" customWidth="1"/>
    <col min="7695" max="7695" width="10.85546875" customWidth="1"/>
    <col min="7696" max="7696" width="11.42578125" customWidth="1"/>
    <col min="7697" max="7697" width="11.140625" customWidth="1"/>
    <col min="7937" max="7937" width="13.28515625" customWidth="1"/>
    <col min="7938" max="7938" width="8.7109375" customWidth="1"/>
    <col min="7939" max="7939" width="9.7109375" customWidth="1"/>
    <col min="7940" max="7940" width="6.140625" customWidth="1"/>
    <col min="7941" max="7943" width="9.140625" customWidth="1"/>
    <col min="7944" max="7944" width="9.42578125" customWidth="1"/>
    <col min="7945" max="7945" width="10.5703125" customWidth="1"/>
    <col min="7946" max="7948" width="9.7109375" customWidth="1"/>
    <col min="7949" max="7949" width="8.140625" customWidth="1"/>
    <col min="7950" max="7950" width="9.7109375" customWidth="1"/>
    <col min="7951" max="7951" width="10.85546875" customWidth="1"/>
    <col min="7952" max="7952" width="11.42578125" customWidth="1"/>
    <col min="7953" max="7953" width="11.140625" customWidth="1"/>
    <col min="8193" max="8193" width="13.28515625" customWidth="1"/>
    <col min="8194" max="8194" width="8.7109375" customWidth="1"/>
    <col min="8195" max="8195" width="9.7109375" customWidth="1"/>
    <col min="8196" max="8196" width="6.140625" customWidth="1"/>
    <col min="8197" max="8199" width="9.140625" customWidth="1"/>
    <col min="8200" max="8200" width="9.42578125" customWidth="1"/>
    <col min="8201" max="8201" width="10.5703125" customWidth="1"/>
    <col min="8202" max="8204" width="9.7109375" customWidth="1"/>
    <col min="8205" max="8205" width="8.140625" customWidth="1"/>
    <col min="8206" max="8206" width="9.7109375" customWidth="1"/>
    <col min="8207" max="8207" width="10.85546875" customWidth="1"/>
    <col min="8208" max="8208" width="11.42578125" customWidth="1"/>
    <col min="8209" max="8209" width="11.140625" customWidth="1"/>
    <col min="8449" max="8449" width="13.28515625" customWidth="1"/>
    <col min="8450" max="8450" width="8.7109375" customWidth="1"/>
    <col min="8451" max="8451" width="9.7109375" customWidth="1"/>
    <col min="8452" max="8452" width="6.140625" customWidth="1"/>
    <col min="8453" max="8455" width="9.140625" customWidth="1"/>
    <col min="8456" max="8456" width="9.42578125" customWidth="1"/>
    <col min="8457" max="8457" width="10.5703125" customWidth="1"/>
    <col min="8458" max="8460" width="9.7109375" customWidth="1"/>
    <col min="8461" max="8461" width="8.140625" customWidth="1"/>
    <col min="8462" max="8462" width="9.7109375" customWidth="1"/>
    <col min="8463" max="8463" width="10.85546875" customWidth="1"/>
    <col min="8464" max="8464" width="11.42578125" customWidth="1"/>
    <col min="8465" max="8465" width="11.140625" customWidth="1"/>
    <col min="8705" max="8705" width="13.28515625" customWidth="1"/>
    <col min="8706" max="8706" width="8.7109375" customWidth="1"/>
    <col min="8707" max="8707" width="9.7109375" customWidth="1"/>
    <col min="8708" max="8708" width="6.140625" customWidth="1"/>
    <col min="8709" max="8711" width="9.140625" customWidth="1"/>
    <col min="8712" max="8712" width="9.42578125" customWidth="1"/>
    <col min="8713" max="8713" width="10.5703125" customWidth="1"/>
    <col min="8714" max="8716" width="9.7109375" customWidth="1"/>
    <col min="8717" max="8717" width="8.140625" customWidth="1"/>
    <col min="8718" max="8718" width="9.7109375" customWidth="1"/>
    <col min="8719" max="8719" width="10.85546875" customWidth="1"/>
    <col min="8720" max="8720" width="11.42578125" customWidth="1"/>
    <col min="8721" max="8721" width="11.140625" customWidth="1"/>
    <col min="8961" max="8961" width="13.28515625" customWidth="1"/>
    <col min="8962" max="8962" width="8.7109375" customWidth="1"/>
    <col min="8963" max="8963" width="9.7109375" customWidth="1"/>
    <col min="8964" max="8964" width="6.140625" customWidth="1"/>
    <col min="8965" max="8967" width="9.140625" customWidth="1"/>
    <col min="8968" max="8968" width="9.42578125" customWidth="1"/>
    <col min="8969" max="8969" width="10.5703125" customWidth="1"/>
    <col min="8970" max="8972" width="9.7109375" customWidth="1"/>
    <col min="8973" max="8973" width="8.140625" customWidth="1"/>
    <col min="8974" max="8974" width="9.7109375" customWidth="1"/>
    <col min="8975" max="8975" width="10.85546875" customWidth="1"/>
    <col min="8976" max="8976" width="11.42578125" customWidth="1"/>
    <col min="8977" max="8977" width="11.140625" customWidth="1"/>
    <col min="9217" max="9217" width="13.28515625" customWidth="1"/>
    <col min="9218" max="9218" width="8.7109375" customWidth="1"/>
    <col min="9219" max="9219" width="9.7109375" customWidth="1"/>
    <col min="9220" max="9220" width="6.140625" customWidth="1"/>
    <col min="9221" max="9223" width="9.140625" customWidth="1"/>
    <col min="9224" max="9224" width="9.42578125" customWidth="1"/>
    <col min="9225" max="9225" width="10.5703125" customWidth="1"/>
    <col min="9226" max="9228" width="9.7109375" customWidth="1"/>
    <col min="9229" max="9229" width="8.140625" customWidth="1"/>
    <col min="9230" max="9230" width="9.7109375" customWidth="1"/>
    <col min="9231" max="9231" width="10.85546875" customWidth="1"/>
    <col min="9232" max="9232" width="11.42578125" customWidth="1"/>
    <col min="9233" max="9233" width="11.140625" customWidth="1"/>
    <col min="9473" max="9473" width="13.28515625" customWidth="1"/>
    <col min="9474" max="9474" width="8.7109375" customWidth="1"/>
    <col min="9475" max="9475" width="9.7109375" customWidth="1"/>
    <col min="9476" max="9476" width="6.140625" customWidth="1"/>
    <col min="9477" max="9479" width="9.140625" customWidth="1"/>
    <col min="9480" max="9480" width="9.42578125" customWidth="1"/>
    <col min="9481" max="9481" width="10.5703125" customWidth="1"/>
    <col min="9482" max="9484" width="9.7109375" customWidth="1"/>
    <col min="9485" max="9485" width="8.140625" customWidth="1"/>
    <col min="9486" max="9486" width="9.7109375" customWidth="1"/>
    <col min="9487" max="9487" width="10.85546875" customWidth="1"/>
    <col min="9488" max="9488" width="11.42578125" customWidth="1"/>
    <col min="9489" max="9489" width="11.140625" customWidth="1"/>
    <col min="9729" max="9729" width="13.28515625" customWidth="1"/>
    <col min="9730" max="9730" width="8.7109375" customWidth="1"/>
    <col min="9731" max="9731" width="9.7109375" customWidth="1"/>
    <col min="9732" max="9732" width="6.140625" customWidth="1"/>
    <col min="9733" max="9735" width="9.140625" customWidth="1"/>
    <col min="9736" max="9736" width="9.42578125" customWidth="1"/>
    <col min="9737" max="9737" width="10.5703125" customWidth="1"/>
    <col min="9738" max="9740" width="9.7109375" customWidth="1"/>
    <col min="9741" max="9741" width="8.140625" customWidth="1"/>
    <col min="9742" max="9742" width="9.7109375" customWidth="1"/>
    <col min="9743" max="9743" width="10.85546875" customWidth="1"/>
    <col min="9744" max="9744" width="11.42578125" customWidth="1"/>
    <col min="9745" max="9745" width="11.140625" customWidth="1"/>
    <col min="9985" max="9985" width="13.28515625" customWidth="1"/>
    <col min="9986" max="9986" width="8.7109375" customWidth="1"/>
    <col min="9987" max="9987" width="9.7109375" customWidth="1"/>
    <col min="9988" max="9988" width="6.140625" customWidth="1"/>
    <col min="9989" max="9991" width="9.140625" customWidth="1"/>
    <col min="9992" max="9992" width="9.42578125" customWidth="1"/>
    <col min="9993" max="9993" width="10.5703125" customWidth="1"/>
    <col min="9994" max="9996" width="9.7109375" customWidth="1"/>
    <col min="9997" max="9997" width="8.140625" customWidth="1"/>
    <col min="9998" max="9998" width="9.7109375" customWidth="1"/>
    <col min="9999" max="9999" width="10.85546875" customWidth="1"/>
    <col min="10000" max="10000" width="11.42578125" customWidth="1"/>
    <col min="10001" max="10001" width="11.140625" customWidth="1"/>
    <col min="10241" max="10241" width="13.28515625" customWidth="1"/>
    <col min="10242" max="10242" width="8.7109375" customWidth="1"/>
    <col min="10243" max="10243" width="9.7109375" customWidth="1"/>
    <col min="10244" max="10244" width="6.140625" customWidth="1"/>
    <col min="10245" max="10247" width="9.140625" customWidth="1"/>
    <col min="10248" max="10248" width="9.42578125" customWidth="1"/>
    <col min="10249" max="10249" width="10.5703125" customWidth="1"/>
    <col min="10250" max="10252" width="9.7109375" customWidth="1"/>
    <col min="10253" max="10253" width="8.140625" customWidth="1"/>
    <col min="10254" max="10254" width="9.7109375" customWidth="1"/>
    <col min="10255" max="10255" width="10.85546875" customWidth="1"/>
    <col min="10256" max="10256" width="11.42578125" customWidth="1"/>
    <col min="10257" max="10257" width="11.140625" customWidth="1"/>
    <col min="10497" max="10497" width="13.28515625" customWidth="1"/>
    <col min="10498" max="10498" width="8.7109375" customWidth="1"/>
    <col min="10499" max="10499" width="9.7109375" customWidth="1"/>
    <col min="10500" max="10500" width="6.140625" customWidth="1"/>
    <col min="10501" max="10503" width="9.140625" customWidth="1"/>
    <col min="10504" max="10504" width="9.42578125" customWidth="1"/>
    <col min="10505" max="10505" width="10.5703125" customWidth="1"/>
    <col min="10506" max="10508" width="9.7109375" customWidth="1"/>
    <col min="10509" max="10509" width="8.140625" customWidth="1"/>
    <col min="10510" max="10510" width="9.7109375" customWidth="1"/>
    <col min="10511" max="10511" width="10.85546875" customWidth="1"/>
    <col min="10512" max="10512" width="11.42578125" customWidth="1"/>
    <col min="10513" max="10513" width="11.140625" customWidth="1"/>
    <col min="10753" max="10753" width="13.28515625" customWidth="1"/>
    <col min="10754" max="10754" width="8.7109375" customWidth="1"/>
    <col min="10755" max="10755" width="9.7109375" customWidth="1"/>
    <col min="10756" max="10756" width="6.140625" customWidth="1"/>
    <col min="10757" max="10759" width="9.140625" customWidth="1"/>
    <col min="10760" max="10760" width="9.42578125" customWidth="1"/>
    <col min="10761" max="10761" width="10.5703125" customWidth="1"/>
    <col min="10762" max="10764" width="9.7109375" customWidth="1"/>
    <col min="10765" max="10765" width="8.140625" customWidth="1"/>
    <col min="10766" max="10766" width="9.7109375" customWidth="1"/>
    <col min="10767" max="10767" width="10.85546875" customWidth="1"/>
    <col min="10768" max="10768" width="11.42578125" customWidth="1"/>
    <col min="10769" max="10769" width="11.140625" customWidth="1"/>
    <col min="11009" max="11009" width="13.28515625" customWidth="1"/>
    <col min="11010" max="11010" width="8.7109375" customWidth="1"/>
    <col min="11011" max="11011" width="9.7109375" customWidth="1"/>
    <col min="11012" max="11012" width="6.140625" customWidth="1"/>
    <col min="11013" max="11015" width="9.140625" customWidth="1"/>
    <col min="11016" max="11016" width="9.42578125" customWidth="1"/>
    <col min="11017" max="11017" width="10.5703125" customWidth="1"/>
    <col min="11018" max="11020" width="9.7109375" customWidth="1"/>
    <col min="11021" max="11021" width="8.140625" customWidth="1"/>
    <col min="11022" max="11022" width="9.7109375" customWidth="1"/>
    <col min="11023" max="11023" width="10.85546875" customWidth="1"/>
    <col min="11024" max="11024" width="11.42578125" customWidth="1"/>
    <col min="11025" max="11025" width="11.140625" customWidth="1"/>
    <col min="11265" max="11265" width="13.28515625" customWidth="1"/>
    <col min="11266" max="11266" width="8.7109375" customWidth="1"/>
    <col min="11267" max="11267" width="9.7109375" customWidth="1"/>
    <col min="11268" max="11268" width="6.140625" customWidth="1"/>
    <col min="11269" max="11271" width="9.140625" customWidth="1"/>
    <col min="11272" max="11272" width="9.42578125" customWidth="1"/>
    <col min="11273" max="11273" width="10.5703125" customWidth="1"/>
    <col min="11274" max="11276" width="9.7109375" customWidth="1"/>
    <col min="11277" max="11277" width="8.140625" customWidth="1"/>
    <col min="11278" max="11278" width="9.7109375" customWidth="1"/>
    <col min="11279" max="11279" width="10.85546875" customWidth="1"/>
    <col min="11280" max="11280" width="11.42578125" customWidth="1"/>
    <col min="11281" max="11281" width="11.140625" customWidth="1"/>
    <col min="11521" max="11521" width="13.28515625" customWidth="1"/>
    <col min="11522" max="11522" width="8.7109375" customWidth="1"/>
    <col min="11523" max="11523" width="9.7109375" customWidth="1"/>
    <col min="11524" max="11524" width="6.140625" customWidth="1"/>
    <col min="11525" max="11527" width="9.140625" customWidth="1"/>
    <col min="11528" max="11528" width="9.42578125" customWidth="1"/>
    <col min="11529" max="11529" width="10.5703125" customWidth="1"/>
    <col min="11530" max="11532" width="9.7109375" customWidth="1"/>
    <col min="11533" max="11533" width="8.140625" customWidth="1"/>
    <col min="11534" max="11534" width="9.7109375" customWidth="1"/>
    <col min="11535" max="11535" width="10.85546875" customWidth="1"/>
    <col min="11536" max="11536" width="11.42578125" customWidth="1"/>
    <col min="11537" max="11537" width="11.140625" customWidth="1"/>
    <col min="11777" max="11777" width="13.28515625" customWidth="1"/>
    <col min="11778" max="11778" width="8.7109375" customWidth="1"/>
    <col min="11779" max="11779" width="9.7109375" customWidth="1"/>
    <col min="11780" max="11780" width="6.140625" customWidth="1"/>
    <col min="11781" max="11783" width="9.140625" customWidth="1"/>
    <col min="11784" max="11784" width="9.42578125" customWidth="1"/>
    <col min="11785" max="11785" width="10.5703125" customWidth="1"/>
    <col min="11786" max="11788" width="9.7109375" customWidth="1"/>
    <col min="11789" max="11789" width="8.140625" customWidth="1"/>
    <col min="11790" max="11790" width="9.7109375" customWidth="1"/>
    <col min="11791" max="11791" width="10.85546875" customWidth="1"/>
    <col min="11792" max="11792" width="11.42578125" customWidth="1"/>
    <col min="11793" max="11793" width="11.140625" customWidth="1"/>
    <col min="12033" max="12033" width="13.28515625" customWidth="1"/>
    <col min="12034" max="12034" width="8.7109375" customWidth="1"/>
    <col min="12035" max="12035" width="9.7109375" customWidth="1"/>
    <col min="12036" max="12036" width="6.140625" customWidth="1"/>
    <col min="12037" max="12039" width="9.140625" customWidth="1"/>
    <col min="12040" max="12040" width="9.42578125" customWidth="1"/>
    <col min="12041" max="12041" width="10.5703125" customWidth="1"/>
    <col min="12042" max="12044" width="9.7109375" customWidth="1"/>
    <col min="12045" max="12045" width="8.140625" customWidth="1"/>
    <col min="12046" max="12046" width="9.7109375" customWidth="1"/>
    <col min="12047" max="12047" width="10.85546875" customWidth="1"/>
    <col min="12048" max="12048" width="11.42578125" customWidth="1"/>
    <col min="12049" max="12049" width="11.140625" customWidth="1"/>
    <col min="12289" max="12289" width="13.28515625" customWidth="1"/>
    <col min="12290" max="12290" width="8.7109375" customWidth="1"/>
    <col min="12291" max="12291" width="9.7109375" customWidth="1"/>
    <col min="12292" max="12292" width="6.140625" customWidth="1"/>
    <col min="12293" max="12295" width="9.140625" customWidth="1"/>
    <col min="12296" max="12296" width="9.42578125" customWidth="1"/>
    <col min="12297" max="12297" width="10.5703125" customWidth="1"/>
    <col min="12298" max="12300" width="9.7109375" customWidth="1"/>
    <col min="12301" max="12301" width="8.140625" customWidth="1"/>
    <col min="12302" max="12302" width="9.7109375" customWidth="1"/>
    <col min="12303" max="12303" width="10.85546875" customWidth="1"/>
    <col min="12304" max="12304" width="11.42578125" customWidth="1"/>
    <col min="12305" max="12305" width="11.140625" customWidth="1"/>
    <col min="12545" max="12545" width="13.28515625" customWidth="1"/>
    <col min="12546" max="12546" width="8.7109375" customWidth="1"/>
    <col min="12547" max="12547" width="9.7109375" customWidth="1"/>
    <col min="12548" max="12548" width="6.140625" customWidth="1"/>
    <col min="12549" max="12551" width="9.140625" customWidth="1"/>
    <col min="12552" max="12552" width="9.42578125" customWidth="1"/>
    <col min="12553" max="12553" width="10.5703125" customWidth="1"/>
    <col min="12554" max="12556" width="9.7109375" customWidth="1"/>
    <col min="12557" max="12557" width="8.140625" customWidth="1"/>
    <col min="12558" max="12558" width="9.7109375" customWidth="1"/>
    <col min="12559" max="12559" width="10.85546875" customWidth="1"/>
    <col min="12560" max="12560" width="11.42578125" customWidth="1"/>
    <col min="12561" max="12561" width="11.140625" customWidth="1"/>
    <col min="12801" max="12801" width="13.28515625" customWidth="1"/>
    <col min="12802" max="12802" width="8.7109375" customWidth="1"/>
    <col min="12803" max="12803" width="9.7109375" customWidth="1"/>
    <col min="12804" max="12804" width="6.140625" customWidth="1"/>
    <col min="12805" max="12807" width="9.140625" customWidth="1"/>
    <col min="12808" max="12808" width="9.42578125" customWidth="1"/>
    <col min="12809" max="12809" width="10.5703125" customWidth="1"/>
    <col min="12810" max="12812" width="9.7109375" customWidth="1"/>
    <col min="12813" max="12813" width="8.140625" customWidth="1"/>
    <col min="12814" max="12814" width="9.7109375" customWidth="1"/>
    <col min="12815" max="12815" width="10.85546875" customWidth="1"/>
    <col min="12816" max="12816" width="11.42578125" customWidth="1"/>
    <col min="12817" max="12817" width="11.140625" customWidth="1"/>
    <col min="13057" max="13057" width="13.28515625" customWidth="1"/>
    <col min="13058" max="13058" width="8.7109375" customWidth="1"/>
    <col min="13059" max="13059" width="9.7109375" customWidth="1"/>
    <col min="13060" max="13060" width="6.140625" customWidth="1"/>
    <col min="13061" max="13063" width="9.140625" customWidth="1"/>
    <col min="13064" max="13064" width="9.42578125" customWidth="1"/>
    <col min="13065" max="13065" width="10.5703125" customWidth="1"/>
    <col min="13066" max="13068" width="9.7109375" customWidth="1"/>
    <col min="13069" max="13069" width="8.140625" customWidth="1"/>
    <col min="13070" max="13070" width="9.7109375" customWidth="1"/>
    <col min="13071" max="13071" width="10.85546875" customWidth="1"/>
    <col min="13072" max="13072" width="11.42578125" customWidth="1"/>
    <col min="13073" max="13073" width="11.140625" customWidth="1"/>
    <col min="13313" max="13313" width="13.28515625" customWidth="1"/>
    <col min="13314" max="13314" width="8.7109375" customWidth="1"/>
    <col min="13315" max="13315" width="9.7109375" customWidth="1"/>
    <col min="13316" max="13316" width="6.140625" customWidth="1"/>
    <col min="13317" max="13319" width="9.140625" customWidth="1"/>
    <col min="13320" max="13320" width="9.42578125" customWidth="1"/>
    <col min="13321" max="13321" width="10.5703125" customWidth="1"/>
    <col min="13322" max="13324" width="9.7109375" customWidth="1"/>
    <col min="13325" max="13325" width="8.140625" customWidth="1"/>
    <col min="13326" max="13326" width="9.7109375" customWidth="1"/>
    <col min="13327" max="13327" width="10.85546875" customWidth="1"/>
    <col min="13328" max="13328" width="11.42578125" customWidth="1"/>
    <col min="13329" max="13329" width="11.140625" customWidth="1"/>
    <col min="13569" max="13569" width="13.28515625" customWidth="1"/>
    <col min="13570" max="13570" width="8.7109375" customWidth="1"/>
    <col min="13571" max="13571" width="9.7109375" customWidth="1"/>
    <col min="13572" max="13572" width="6.140625" customWidth="1"/>
    <col min="13573" max="13575" width="9.140625" customWidth="1"/>
    <col min="13576" max="13576" width="9.42578125" customWidth="1"/>
    <col min="13577" max="13577" width="10.5703125" customWidth="1"/>
    <col min="13578" max="13580" width="9.7109375" customWidth="1"/>
    <col min="13581" max="13581" width="8.140625" customWidth="1"/>
    <col min="13582" max="13582" width="9.7109375" customWidth="1"/>
    <col min="13583" max="13583" width="10.85546875" customWidth="1"/>
    <col min="13584" max="13584" width="11.42578125" customWidth="1"/>
    <col min="13585" max="13585" width="11.140625" customWidth="1"/>
    <col min="13825" max="13825" width="13.28515625" customWidth="1"/>
    <col min="13826" max="13826" width="8.7109375" customWidth="1"/>
    <col min="13827" max="13827" width="9.7109375" customWidth="1"/>
    <col min="13828" max="13828" width="6.140625" customWidth="1"/>
    <col min="13829" max="13831" width="9.140625" customWidth="1"/>
    <col min="13832" max="13832" width="9.42578125" customWidth="1"/>
    <col min="13833" max="13833" width="10.5703125" customWidth="1"/>
    <col min="13834" max="13836" width="9.7109375" customWidth="1"/>
    <col min="13837" max="13837" width="8.140625" customWidth="1"/>
    <col min="13838" max="13838" width="9.7109375" customWidth="1"/>
    <col min="13839" max="13839" width="10.85546875" customWidth="1"/>
    <col min="13840" max="13840" width="11.42578125" customWidth="1"/>
    <col min="13841" max="13841" width="11.140625" customWidth="1"/>
    <col min="14081" max="14081" width="13.28515625" customWidth="1"/>
    <col min="14082" max="14082" width="8.7109375" customWidth="1"/>
    <col min="14083" max="14083" width="9.7109375" customWidth="1"/>
    <col min="14084" max="14084" width="6.140625" customWidth="1"/>
    <col min="14085" max="14087" width="9.140625" customWidth="1"/>
    <col min="14088" max="14088" width="9.42578125" customWidth="1"/>
    <col min="14089" max="14089" width="10.5703125" customWidth="1"/>
    <col min="14090" max="14092" width="9.7109375" customWidth="1"/>
    <col min="14093" max="14093" width="8.140625" customWidth="1"/>
    <col min="14094" max="14094" width="9.7109375" customWidth="1"/>
    <col min="14095" max="14095" width="10.85546875" customWidth="1"/>
    <col min="14096" max="14096" width="11.42578125" customWidth="1"/>
    <col min="14097" max="14097" width="11.140625" customWidth="1"/>
    <col min="14337" max="14337" width="13.28515625" customWidth="1"/>
    <col min="14338" max="14338" width="8.7109375" customWidth="1"/>
    <col min="14339" max="14339" width="9.7109375" customWidth="1"/>
    <col min="14340" max="14340" width="6.140625" customWidth="1"/>
    <col min="14341" max="14343" width="9.140625" customWidth="1"/>
    <col min="14344" max="14344" width="9.42578125" customWidth="1"/>
    <col min="14345" max="14345" width="10.5703125" customWidth="1"/>
    <col min="14346" max="14348" width="9.7109375" customWidth="1"/>
    <col min="14349" max="14349" width="8.140625" customWidth="1"/>
    <col min="14350" max="14350" width="9.7109375" customWidth="1"/>
    <col min="14351" max="14351" width="10.85546875" customWidth="1"/>
    <col min="14352" max="14352" width="11.42578125" customWidth="1"/>
    <col min="14353" max="14353" width="11.140625" customWidth="1"/>
    <col min="14593" max="14593" width="13.28515625" customWidth="1"/>
    <col min="14594" max="14594" width="8.7109375" customWidth="1"/>
    <col min="14595" max="14595" width="9.7109375" customWidth="1"/>
    <col min="14596" max="14596" width="6.140625" customWidth="1"/>
    <col min="14597" max="14599" width="9.140625" customWidth="1"/>
    <col min="14600" max="14600" width="9.42578125" customWidth="1"/>
    <col min="14601" max="14601" width="10.5703125" customWidth="1"/>
    <col min="14602" max="14604" width="9.7109375" customWidth="1"/>
    <col min="14605" max="14605" width="8.140625" customWidth="1"/>
    <col min="14606" max="14606" width="9.7109375" customWidth="1"/>
    <col min="14607" max="14607" width="10.85546875" customWidth="1"/>
    <col min="14608" max="14608" width="11.42578125" customWidth="1"/>
    <col min="14609" max="14609" width="11.140625" customWidth="1"/>
    <col min="14849" max="14849" width="13.28515625" customWidth="1"/>
    <col min="14850" max="14850" width="8.7109375" customWidth="1"/>
    <col min="14851" max="14851" width="9.7109375" customWidth="1"/>
    <col min="14852" max="14852" width="6.140625" customWidth="1"/>
    <col min="14853" max="14855" width="9.140625" customWidth="1"/>
    <col min="14856" max="14856" width="9.42578125" customWidth="1"/>
    <col min="14857" max="14857" width="10.5703125" customWidth="1"/>
    <col min="14858" max="14860" width="9.7109375" customWidth="1"/>
    <col min="14861" max="14861" width="8.140625" customWidth="1"/>
    <col min="14862" max="14862" width="9.7109375" customWidth="1"/>
    <col min="14863" max="14863" width="10.85546875" customWidth="1"/>
    <col min="14864" max="14864" width="11.42578125" customWidth="1"/>
    <col min="14865" max="14865" width="11.140625" customWidth="1"/>
    <col min="15105" max="15105" width="13.28515625" customWidth="1"/>
    <col min="15106" max="15106" width="8.7109375" customWidth="1"/>
    <col min="15107" max="15107" width="9.7109375" customWidth="1"/>
    <col min="15108" max="15108" width="6.140625" customWidth="1"/>
    <col min="15109" max="15111" width="9.140625" customWidth="1"/>
    <col min="15112" max="15112" width="9.42578125" customWidth="1"/>
    <col min="15113" max="15113" width="10.5703125" customWidth="1"/>
    <col min="15114" max="15116" width="9.7109375" customWidth="1"/>
    <col min="15117" max="15117" width="8.140625" customWidth="1"/>
    <col min="15118" max="15118" width="9.7109375" customWidth="1"/>
    <col min="15119" max="15119" width="10.85546875" customWidth="1"/>
    <col min="15120" max="15120" width="11.42578125" customWidth="1"/>
    <col min="15121" max="15121" width="11.140625" customWidth="1"/>
    <col min="15361" max="15361" width="13.28515625" customWidth="1"/>
    <col min="15362" max="15362" width="8.7109375" customWidth="1"/>
    <col min="15363" max="15363" width="9.7109375" customWidth="1"/>
    <col min="15364" max="15364" width="6.140625" customWidth="1"/>
    <col min="15365" max="15367" width="9.140625" customWidth="1"/>
    <col min="15368" max="15368" width="9.42578125" customWidth="1"/>
    <col min="15369" max="15369" width="10.5703125" customWidth="1"/>
    <col min="15370" max="15372" width="9.7109375" customWidth="1"/>
    <col min="15373" max="15373" width="8.140625" customWidth="1"/>
    <col min="15374" max="15374" width="9.7109375" customWidth="1"/>
    <col min="15375" max="15375" width="10.85546875" customWidth="1"/>
    <col min="15376" max="15376" width="11.42578125" customWidth="1"/>
    <col min="15377" max="15377" width="11.140625" customWidth="1"/>
    <col min="15617" max="15617" width="13.28515625" customWidth="1"/>
    <col min="15618" max="15618" width="8.7109375" customWidth="1"/>
    <col min="15619" max="15619" width="9.7109375" customWidth="1"/>
    <col min="15620" max="15620" width="6.140625" customWidth="1"/>
    <col min="15621" max="15623" width="9.140625" customWidth="1"/>
    <col min="15624" max="15624" width="9.42578125" customWidth="1"/>
    <col min="15625" max="15625" width="10.5703125" customWidth="1"/>
    <col min="15626" max="15628" width="9.7109375" customWidth="1"/>
    <col min="15629" max="15629" width="8.140625" customWidth="1"/>
    <col min="15630" max="15630" width="9.7109375" customWidth="1"/>
    <col min="15631" max="15631" width="10.85546875" customWidth="1"/>
    <col min="15632" max="15632" width="11.42578125" customWidth="1"/>
    <col min="15633" max="15633" width="11.140625" customWidth="1"/>
    <col min="15873" max="15873" width="13.28515625" customWidth="1"/>
    <col min="15874" max="15874" width="8.7109375" customWidth="1"/>
    <col min="15875" max="15875" width="9.7109375" customWidth="1"/>
    <col min="15876" max="15876" width="6.140625" customWidth="1"/>
    <col min="15877" max="15879" width="9.140625" customWidth="1"/>
    <col min="15880" max="15880" width="9.42578125" customWidth="1"/>
    <col min="15881" max="15881" width="10.5703125" customWidth="1"/>
    <col min="15882" max="15884" width="9.7109375" customWidth="1"/>
    <col min="15885" max="15885" width="8.140625" customWidth="1"/>
    <col min="15886" max="15886" width="9.7109375" customWidth="1"/>
    <col min="15887" max="15887" width="10.85546875" customWidth="1"/>
    <col min="15888" max="15888" width="11.42578125" customWidth="1"/>
    <col min="15889" max="15889" width="11.140625" customWidth="1"/>
    <col min="16129" max="16129" width="13.28515625" customWidth="1"/>
    <col min="16130" max="16130" width="8.7109375" customWidth="1"/>
    <col min="16131" max="16131" width="9.7109375" customWidth="1"/>
    <col min="16132" max="16132" width="6.140625" customWidth="1"/>
    <col min="16133" max="16135" width="9.140625" customWidth="1"/>
    <col min="16136" max="16136" width="9.42578125" customWidth="1"/>
    <col min="16137" max="16137" width="10.5703125" customWidth="1"/>
    <col min="16138" max="16140" width="9.7109375" customWidth="1"/>
    <col min="16141" max="16141" width="8.140625" customWidth="1"/>
    <col min="16142" max="16142" width="9.7109375" customWidth="1"/>
    <col min="16143" max="16143" width="10.85546875" customWidth="1"/>
    <col min="16144" max="16144" width="11.42578125" customWidth="1"/>
    <col min="16145" max="16145" width="11.140625" customWidth="1"/>
  </cols>
  <sheetData>
    <row r="1" spans="1:17" s="7" customFormat="1" ht="15.75" x14ac:dyDescent="0.25">
      <c r="A1" s="147" t="s">
        <v>88</v>
      </c>
      <c r="C1" s="8"/>
      <c r="H1" s="8"/>
      <c r="I1" s="9"/>
      <c r="J1" s="9"/>
      <c r="K1" s="9"/>
      <c r="L1" s="10"/>
      <c r="M1" s="10"/>
      <c r="N1" s="10"/>
      <c r="O1" s="10"/>
      <c r="P1" s="10"/>
      <c r="Q1" s="11"/>
    </row>
    <row r="3" spans="1:17" ht="15" x14ac:dyDescent="0.25">
      <c r="A3" s="12" t="s">
        <v>1</v>
      </c>
      <c r="B3" s="12"/>
    </row>
    <row r="4" spans="1:17" x14ac:dyDescent="0.2">
      <c r="A4" s="14"/>
      <c r="B4" s="14"/>
    </row>
    <row r="5" spans="1:17" ht="16.149999999999999" customHeight="1" thickBot="1" x14ac:dyDescent="0.25">
      <c r="P5" s="15"/>
      <c r="Q5" s="2" t="s">
        <v>0</v>
      </c>
    </row>
    <row r="6" spans="1:17" ht="18" customHeight="1" x14ac:dyDescent="0.2">
      <c r="A6" s="108" t="s">
        <v>2</v>
      </c>
      <c r="B6" s="108" t="s">
        <v>3</v>
      </c>
      <c r="C6" s="111" t="s">
        <v>4</v>
      </c>
      <c r="D6" s="112"/>
      <c r="E6" s="113"/>
      <c r="F6" s="16"/>
      <c r="G6" s="17"/>
      <c r="H6" s="114" t="s">
        <v>5</v>
      </c>
      <c r="I6" s="115"/>
      <c r="J6" s="115"/>
      <c r="K6" s="115"/>
      <c r="L6" s="116"/>
      <c r="M6" s="116"/>
      <c r="N6" s="116"/>
      <c r="O6" s="117"/>
      <c r="P6" s="118" t="s">
        <v>6</v>
      </c>
      <c r="Q6" s="134" t="s">
        <v>7</v>
      </c>
    </row>
    <row r="7" spans="1:17" ht="15.6" customHeight="1" x14ac:dyDescent="0.2">
      <c r="A7" s="109"/>
      <c r="B7" s="110"/>
      <c r="C7" s="136" t="s">
        <v>8</v>
      </c>
      <c r="D7" s="138" t="s">
        <v>9</v>
      </c>
      <c r="E7" s="140" t="s">
        <v>10</v>
      </c>
      <c r="F7" s="140" t="s">
        <v>11</v>
      </c>
      <c r="G7" s="123" t="s">
        <v>12</v>
      </c>
      <c r="H7" s="125" t="s">
        <v>13</v>
      </c>
      <c r="I7" s="128" t="s">
        <v>15</v>
      </c>
      <c r="J7" s="129"/>
      <c r="K7" s="130"/>
      <c r="L7" s="131" t="s">
        <v>87</v>
      </c>
      <c r="M7" s="145" t="s">
        <v>14</v>
      </c>
      <c r="N7" s="142" t="s">
        <v>16</v>
      </c>
      <c r="O7" s="120" t="s">
        <v>17</v>
      </c>
      <c r="P7" s="119"/>
      <c r="Q7" s="135"/>
    </row>
    <row r="8" spans="1:17" ht="22.15" customHeight="1" x14ac:dyDescent="0.2">
      <c r="A8" s="109"/>
      <c r="B8" s="110"/>
      <c r="C8" s="137"/>
      <c r="D8" s="139"/>
      <c r="E8" s="139"/>
      <c r="F8" s="141"/>
      <c r="G8" s="124"/>
      <c r="H8" s="126"/>
      <c r="I8" s="87" t="s">
        <v>18</v>
      </c>
      <c r="J8" s="18" t="s">
        <v>19</v>
      </c>
      <c r="K8" s="19" t="s">
        <v>20</v>
      </c>
      <c r="L8" s="132"/>
      <c r="M8" s="146"/>
      <c r="N8" s="143"/>
      <c r="O8" s="121"/>
      <c r="P8" s="119"/>
      <c r="Q8" s="135"/>
    </row>
    <row r="9" spans="1:17" ht="37.5" customHeight="1" thickBot="1" x14ac:dyDescent="0.25">
      <c r="A9" s="109"/>
      <c r="B9" s="110"/>
      <c r="C9" s="20" t="s">
        <v>21</v>
      </c>
      <c r="D9" s="21" t="s">
        <v>22</v>
      </c>
      <c r="E9" s="22" t="s">
        <v>23</v>
      </c>
      <c r="F9" s="22" t="s">
        <v>23</v>
      </c>
      <c r="G9" s="23" t="s">
        <v>24</v>
      </c>
      <c r="H9" s="127"/>
      <c r="I9" s="96" t="s">
        <v>26</v>
      </c>
      <c r="J9" s="97" t="s">
        <v>27</v>
      </c>
      <c r="K9" s="98" t="s">
        <v>28</v>
      </c>
      <c r="L9" s="133"/>
      <c r="M9" s="99" t="s">
        <v>25</v>
      </c>
      <c r="N9" s="144"/>
      <c r="O9" s="122"/>
      <c r="P9" s="119"/>
      <c r="Q9" s="135"/>
    </row>
    <row r="10" spans="1:17" s="5" customFormat="1" x14ac:dyDescent="0.2">
      <c r="A10" s="24" t="s">
        <v>29</v>
      </c>
      <c r="B10" s="25">
        <v>24587</v>
      </c>
      <c r="C10" s="26">
        <v>29563</v>
      </c>
      <c r="D10" s="27">
        <v>31</v>
      </c>
      <c r="E10" s="28">
        <v>5000</v>
      </c>
      <c r="F10" s="28">
        <v>1355</v>
      </c>
      <c r="G10" s="26">
        <v>30388</v>
      </c>
      <c r="H10" s="100">
        <v>17913.2</v>
      </c>
      <c r="I10" s="95">
        <f t="shared" ref="I10:I31" si="0">E10*0.139</f>
        <v>695.00000000000011</v>
      </c>
      <c r="J10" s="37">
        <f t="shared" ref="J10:J31" si="1">F10*0.035</f>
        <v>47.425000000000004</v>
      </c>
      <c r="K10" s="38">
        <f>ROUND(I10+J10,1)</f>
        <v>742.4</v>
      </c>
      <c r="L10" s="82">
        <v>2907.4</v>
      </c>
      <c r="M10" s="91">
        <f>D10*30.5</f>
        <v>945.5</v>
      </c>
      <c r="N10" s="53">
        <v>2376</v>
      </c>
      <c r="O10" s="100">
        <f t="shared" ref="O10:O28" si="2">ROUND(G10*0.338,1)</f>
        <v>10271.1</v>
      </c>
      <c r="P10" s="106">
        <f>SUM(H10,K10,L10,M10,N10,O10)</f>
        <v>35155.600000000006</v>
      </c>
      <c r="Q10" s="29">
        <f t="shared" ref="Q10:Q41" si="3">P10-B10</f>
        <v>10568.600000000006</v>
      </c>
    </row>
    <row r="11" spans="1:17" s="5" customFormat="1" x14ac:dyDescent="0.2">
      <c r="A11" s="30" t="s">
        <v>30</v>
      </c>
      <c r="B11" s="31">
        <v>37951</v>
      </c>
      <c r="C11" s="32">
        <v>50363</v>
      </c>
      <c r="D11" s="33">
        <v>42</v>
      </c>
      <c r="E11" s="34">
        <v>6314</v>
      </c>
      <c r="F11" s="35">
        <v>1798</v>
      </c>
      <c r="G11" s="36">
        <v>19558</v>
      </c>
      <c r="H11" s="100">
        <v>29670</v>
      </c>
      <c r="I11" s="88">
        <f t="shared" si="0"/>
        <v>877.64600000000007</v>
      </c>
      <c r="J11" s="37">
        <f t="shared" si="1"/>
        <v>62.930000000000007</v>
      </c>
      <c r="K11" s="38">
        <f t="shared" ref="K11:K24" si="4">ROUND(I11+J11,1)</f>
        <v>940.6</v>
      </c>
      <c r="L11" s="82">
        <v>5883.3</v>
      </c>
      <c r="M11" s="91">
        <f t="shared" ref="M11:M66" si="5">D11*30.5</f>
        <v>1281</v>
      </c>
      <c r="N11" s="84"/>
      <c r="O11" s="104">
        <f t="shared" si="2"/>
        <v>6610.6</v>
      </c>
      <c r="P11" s="57">
        <f t="shared" ref="P11:P67" si="6">SUM(H11,K11,L11,M11,N11,O11)</f>
        <v>44385.5</v>
      </c>
      <c r="Q11" s="39">
        <f t="shared" si="3"/>
        <v>6434.5</v>
      </c>
    </row>
    <row r="12" spans="1:17" s="5" customFormat="1" x14ac:dyDescent="0.2">
      <c r="A12" s="30" t="s">
        <v>31</v>
      </c>
      <c r="B12" s="31">
        <v>49380</v>
      </c>
      <c r="C12" s="32">
        <v>76041</v>
      </c>
      <c r="D12" s="33">
        <v>45</v>
      </c>
      <c r="E12" s="34">
        <v>7110</v>
      </c>
      <c r="F12" s="35">
        <v>1344</v>
      </c>
      <c r="G12" s="36">
        <v>17082</v>
      </c>
      <c r="H12" s="100">
        <v>44824</v>
      </c>
      <c r="I12" s="88">
        <f t="shared" si="0"/>
        <v>988.29000000000008</v>
      </c>
      <c r="J12" s="37">
        <f t="shared" si="1"/>
        <v>47.040000000000006</v>
      </c>
      <c r="K12" s="38">
        <f t="shared" si="4"/>
        <v>1035.3</v>
      </c>
      <c r="L12" s="82">
        <v>1071.5</v>
      </c>
      <c r="M12" s="91">
        <f t="shared" si="5"/>
        <v>1372.5</v>
      </c>
      <c r="N12" s="84"/>
      <c r="O12" s="104">
        <f t="shared" si="2"/>
        <v>5773.7</v>
      </c>
      <c r="P12" s="57">
        <f t="shared" si="6"/>
        <v>54077</v>
      </c>
      <c r="Q12" s="39">
        <f t="shared" si="3"/>
        <v>4697</v>
      </c>
    </row>
    <row r="13" spans="1:17" s="5" customFormat="1" x14ac:dyDescent="0.2">
      <c r="A13" s="30" t="s">
        <v>32</v>
      </c>
      <c r="B13" s="31">
        <v>103116</v>
      </c>
      <c r="C13" s="32">
        <v>132068</v>
      </c>
      <c r="D13" s="33">
        <v>118</v>
      </c>
      <c r="E13" s="34">
        <v>15539</v>
      </c>
      <c r="F13" s="35">
        <v>2877</v>
      </c>
      <c r="G13" s="36">
        <v>25542</v>
      </c>
      <c r="H13" s="100">
        <v>86694</v>
      </c>
      <c r="I13" s="88">
        <f t="shared" si="0"/>
        <v>2159.9210000000003</v>
      </c>
      <c r="J13" s="37">
        <f t="shared" si="1"/>
        <v>100.69500000000001</v>
      </c>
      <c r="K13" s="38">
        <f t="shared" si="4"/>
        <v>2260.6</v>
      </c>
      <c r="L13" s="82">
        <v>8811</v>
      </c>
      <c r="M13" s="91">
        <f t="shared" si="5"/>
        <v>3599</v>
      </c>
      <c r="N13" s="84"/>
      <c r="O13" s="104">
        <f t="shared" si="2"/>
        <v>8633.2000000000007</v>
      </c>
      <c r="P13" s="57">
        <f t="shared" si="6"/>
        <v>109997.8</v>
      </c>
      <c r="Q13" s="39">
        <f t="shared" si="3"/>
        <v>6881.8000000000029</v>
      </c>
    </row>
    <row r="14" spans="1:17" s="5" customFormat="1" x14ac:dyDescent="0.2">
      <c r="A14" s="30" t="s">
        <v>33</v>
      </c>
      <c r="B14" s="31">
        <v>66805</v>
      </c>
      <c r="C14" s="32">
        <v>88225</v>
      </c>
      <c r="D14" s="33">
        <v>39</v>
      </c>
      <c r="E14" s="34">
        <v>10115</v>
      </c>
      <c r="F14" s="35">
        <v>1945</v>
      </c>
      <c r="G14" s="36">
        <v>16767</v>
      </c>
      <c r="H14" s="100">
        <v>58461.9</v>
      </c>
      <c r="I14" s="88">
        <f t="shared" si="0"/>
        <v>1405.9850000000001</v>
      </c>
      <c r="J14" s="37">
        <f t="shared" si="1"/>
        <v>68.075000000000003</v>
      </c>
      <c r="K14" s="38">
        <f t="shared" si="4"/>
        <v>1474.1</v>
      </c>
      <c r="L14" s="82">
        <v>5163.3</v>
      </c>
      <c r="M14" s="91">
        <f t="shared" si="5"/>
        <v>1189.5</v>
      </c>
      <c r="N14" s="84"/>
      <c r="O14" s="104">
        <f t="shared" si="2"/>
        <v>5667.2</v>
      </c>
      <c r="P14" s="57">
        <f t="shared" si="6"/>
        <v>71956</v>
      </c>
      <c r="Q14" s="39">
        <f t="shared" si="3"/>
        <v>5151</v>
      </c>
    </row>
    <row r="15" spans="1:17" s="5" customFormat="1" x14ac:dyDescent="0.2">
      <c r="A15" s="30" t="s">
        <v>34</v>
      </c>
      <c r="B15" s="31">
        <v>86325</v>
      </c>
      <c r="C15" s="32">
        <v>107213</v>
      </c>
      <c r="D15" s="33">
        <v>84</v>
      </c>
      <c r="E15" s="34">
        <v>13239</v>
      </c>
      <c r="F15" s="35">
        <v>4221</v>
      </c>
      <c r="G15" s="36">
        <v>17485</v>
      </c>
      <c r="H15" s="100">
        <v>77737.3</v>
      </c>
      <c r="I15" s="88">
        <f t="shared" si="0"/>
        <v>1840.2210000000002</v>
      </c>
      <c r="J15" s="37">
        <f t="shared" si="1"/>
        <v>147.73500000000001</v>
      </c>
      <c r="K15" s="38">
        <f t="shared" si="4"/>
        <v>1988</v>
      </c>
      <c r="L15" s="82">
        <v>2631</v>
      </c>
      <c r="M15" s="91">
        <f t="shared" si="5"/>
        <v>2562</v>
      </c>
      <c r="N15" s="84"/>
      <c r="O15" s="104">
        <f t="shared" si="2"/>
        <v>5909.9</v>
      </c>
      <c r="P15" s="57">
        <f t="shared" si="6"/>
        <v>90828.2</v>
      </c>
      <c r="Q15" s="39">
        <f t="shared" si="3"/>
        <v>4503.1999999999971</v>
      </c>
    </row>
    <row r="16" spans="1:17" s="5" customFormat="1" x14ac:dyDescent="0.2">
      <c r="A16" s="30" t="s">
        <v>35</v>
      </c>
      <c r="B16" s="31">
        <v>32260</v>
      </c>
      <c r="C16" s="32">
        <v>45226</v>
      </c>
      <c r="D16" s="33">
        <v>42</v>
      </c>
      <c r="E16" s="34">
        <v>5142</v>
      </c>
      <c r="F16" s="35">
        <v>1490</v>
      </c>
      <c r="G16" s="36">
        <v>8071</v>
      </c>
      <c r="H16" s="100">
        <v>28501</v>
      </c>
      <c r="I16" s="88">
        <f t="shared" si="0"/>
        <v>714.73800000000006</v>
      </c>
      <c r="J16" s="37">
        <f t="shared" si="1"/>
        <v>52.150000000000006</v>
      </c>
      <c r="K16" s="38">
        <f t="shared" si="4"/>
        <v>766.9</v>
      </c>
      <c r="L16" s="82">
        <v>752.1</v>
      </c>
      <c r="M16" s="91">
        <f t="shared" si="5"/>
        <v>1281</v>
      </c>
      <c r="N16" s="84">
        <v>432</v>
      </c>
      <c r="O16" s="104">
        <f t="shared" si="2"/>
        <v>2728</v>
      </c>
      <c r="P16" s="57">
        <f t="shared" si="6"/>
        <v>34461</v>
      </c>
      <c r="Q16" s="39">
        <f t="shared" si="3"/>
        <v>2201</v>
      </c>
    </row>
    <row r="17" spans="1:17" s="5" customFormat="1" x14ac:dyDescent="0.2">
      <c r="A17" s="30" t="s">
        <v>36</v>
      </c>
      <c r="B17" s="31">
        <v>84736</v>
      </c>
      <c r="C17" s="32">
        <v>106218</v>
      </c>
      <c r="D17" s="33">
        <v>132</v>
      </c>
      <c r="E17" s="34">
        <v>11024</v>
      </c>
      <c r="F17" s="35">
        <v>1782</v>
      </c>
      <c r="G17" s="36">
        <v>16525</v>
      </c>
      <c r="H17" s="100">
        <v>72755.3</v>
      </c>
      <c r="I17" s="88">
        <f t="shared" si="0"/>
        <v>1532.3360000000002</v>
      </c>
      <c r="J17" s="37">
        <f t="shared" si="1"/>
        <v>62.370000000000005</v>
      </c>
      <c r="K17" s="38">
        <f t="shared" si="4"/>
        <v>1594.7</v>
      </c>
      <c r="L17" s="82">
        <v>4831.1000000000004</v>
      </c>
      <c r="M17" s="91">
        <f t="shared" si="5"/>
        <v>4026</v>
      </c>
      <c r="N17" s="84"/>
      <c r="O17" s="104">
        <f t="shared" si="2"/>
        <v>5585.5</v>
      </c>
      <c r="P17" s="57">
        <f t="shared" si="6"/>
        <v>88792.6</v>
      </c>
      <c r="Q17" s="39">
        <f t="shared" si="3"/>
        <v>4056.6000000000058</v>
      </c>
    </row>
    <row r="18" spans="1:17" s="5" customFormat="1" x14ac:dyDescent="0.2">
      <c r="A18" s="30" t="s">
        <v>37</v>
      </c>
      <c r="B18" s="31">
        <v>40262</v>
      </c>
      <c r="C18" s="32">
        <v>60601</v>
      </c>
      <c r="D18" s="33">
        <v>42</v>
      </c>
      <c r="E18" s="34">
        <v>6993</v>
      </c>
      <c r="F18" s="35">
        <v>1322</v>
      </c>
      <c r="G18" s="36">
        <v>7187</v>
      </c>
      <c r="H18" s="100">
        <v>37035.4</v>
      </c>
      <c r="I18" s="88">
        <f t="shared" si="0"/>
        <v>972.02700000000004</v>
      </c>
      <c r="J18" s="37">
        <f t="shared" si="1"/>
        <v>46.27</v>
      </c>
      <c r="K18" s="38">
        <f t="shared" si="4"/>
        <v>1018.3</v>
      </c>
      <c r="L18" s="82">
        <v>699</v>
      </c>
      <c r="M18" s="91">
        <f t="shared" si="5"/>
        <v>1281</v>
      </c>
      <c r="N18" s="84"/>
      <c r="O18" s="104">
        <f t="shared" si="2"/>
        <v>2429.1999999999998</v>
      </c>
      <c r="P18" s="57">
        <f t="shared" si="6"/>
        <v>42462.9</v>
      </c>
      <c r="Q18" s="39">
        <f t="shared" si="3"/>
        <v>2200.9000000000015</v>
      </c>
    </row>
    <row r="19" spans="1:17" s="5" customFormat="1" x14ac:dyDescent="0.2">
      <c r="A19" s="30" t="s">
        <v>38</v>
      </c>
      <c r="B19" s="31">
        <v>75886</v>
      </c>
      <c r="C19" s="32">
        <v>110571</v>
      </c>
      <c r="D19" s="33">
        <v>90</v>
      </c>
      <c r="E19" s="34">
        <v>11118</v>
      </c>
      <c r="F19" s="35">
        <v>2671</v>
      </c>
      <c r="G19" s="36">
        <v>15459</v>
      </c>
      <c r="H19" s="100">
        <v>66658.2</v>
      </c>
      <c r="I19" s="88">
        <f t="shared" si="0"/>
        <v>1545.402</v>
      </c>
      <c r="J19" s="37">
        <f t="shared" si="1"/>
        <v>93.485000000000014</v>
      </c>
      <c r="K19" s="38">
        <f t="shared" si="4"/>
        <v>1638.9</v>
      </c>
      <c r="L19" s="82">
        <v>3668.7</v>
      </c>
      <c r="M19" s="91">
        <f t="shared" si="5"/>
        <v>2745</v>
      </c>
      <c r="N19" s="84"/>
      <c r="O19" s="104">
        <f t="shared" si="2"/>
        <v>5225.1000000000004</v>
      </c>
      <c r="P19" s="57">
        <f t="shared" si="6"/>
        <v>79935.899999999994</v>
      </c>
      <c r="Q19" s="39">
        <f t="shared" si="3"/>
        <v>4049.8999999999942</v>
      </c>
    </row>
    <row r="20" spans="1:17" s="5" customFormat="1" x14ac:dyDescent="0.2">
      <c r="A20" s="30" t="s">
        <v>39</v>
      </c>
      <c r="B20" s="31">
        <v>56729</v>
      </c>
      <c r="C20" s="32">
        <v>77324</v>
      </c>
      <c r="D20" s="33">
        <v>23</v>
      </c>
      <c r="E20" s="34">
        <v>7539</v>
      </c>
      <c r="F20" s="35">
        <v>669</v>
      </c>
      <c r="G20" s="36">
        <v>6835</v>
      </c>
      <c r="H20" s="100">
        <v>52363.8</v>
      </c>
      <c r="I20" s="88">
        <f t="shared" si="0"/>
        <v>1047.921</v>
      </c>
      <c r="J20" s="37">
        <f t="shared" si="1"/>
        <v>23.415000000000003</v>
      </c>
      <c r="K20" s="38">
        <f t="shared" si="4"/>
        <v>1071.3</v>
      </c>
      <c r="L20" s="82">
        <v>822.7</v>
      </c>
      <c r="M20" s="91">
        <f t="shared" si="5"/>
        <v>701.5</v>
      </c>
      <c r="N20" s="84"/>
      <c r="O20" s="104">
        <f t="shared" si="2"/>
        <v>2310.1999999999998</v>
      </c>
      <c r="P20" s="57">
        <f t="shared" si="6"/>
        <v>57269.5</v>
      </c>
      <c r="Q20" s="39">
        <f t="shared" si="3"/>
        <v>540.5</v>
      </c>
    </row>
    <row r="21" spans="1:17" s="5" customFormat="1" x14ac:dyDescent="0.2">
      <c r="A21" s="30" t="s">
        <v>40</v>
      </c>
      <c r="B21" s="31">
        <v>46697</v>
      </c>
      <c r="C21" s="32">
        <v>57821</v>
      </c>
      <c r="D21" s="33">
        <v>21</v>
      </c>
      <c r="E21" s="34">
        <v>6146</v>
      </c>
      <c r="F21" s="35">
        <v>720</v>
      </c>
      <c r="G21" s="36">
        <v>6307</v>
      </c>
      <c r="H21" s="100">
        <v>43670.8</v>
      </c>
      <c r="I21" s="88">
        <f t="shared" si="0"/>
        <v>854.2940000000001</v>
      </c>
      <c r="J21" s="37">
        <f t="shared" si="1"/>
        <v>25.200000000000003</v>
      </c>
      <c r="K21" s="38">
        <f t="shared" si="4"/>
        <v>879.5</v>
      </c>
      <c r="L21" s="82">
        <v>541.70000000000005</v>
      </c>
      <c r="M21" s="91">
        <f t="shared" si="5"/>
        <v>640.5</v>
      </c>
      <c r="N21" s="84"/>
      <c r="O21" s="104">
        <f t="shared" si="2"/>
        <v>2131.8000000000002</v>
      </c>
      <c r="P21" s="57">
        <f t="shared" si="6"/>
        <v>47864.3</v>
      </c>
      <c r="Q21" s="39">
        <f t="shared" si="3"/>
        <v>1167.3000000000029</v>
      </c>
    </row>
    <row r="22" spans="1:17" s="5" customFormat="1" x14ac:dyDescent="0.2">
      <c r="A22" s="30" t="s">
        <v>41</v>
      </c>
      <c r="B22" s="31">
        <v>46991</v>
      </c>
      <c r="C22" s="32">
        <v>63554</v>
      </c>
      <c r="D22" s="33">
        <v>43</v>
      </c>
      <c r="E22" s="34">
        <v>7545</v>
      </c>
      <c r="F22" s="35">
        <v>1121</v>
      </c>
      <c r="G22" s="36">
        <v>6782</v>
      </c>
      <c r="H22" s="100">
        <v>43145.5</v>
      </c>
      <c r="I22" s="88">
        <f t="shared" si="0"/>
        <v>1048.7550000000001</v>
      </c>
      <c r="J22" s="37">
        <f t="shared" si="1"/>
        <v>39.235000000000007</v>
      </c>
      <c r="K22" s="38">
        <f t="shared" si="4"/>
        <v>1088</v>
      </c>
      <c r="L22" s="82">
        <v>705.7</v>
      </c>
      <c r="M22" s="91">
        <f t="shared" si="5"/>
        <v>1311.5</v>
      </c>
      <c r="N22" s="84"/>
      <c r="O22" s="104">
        <f t="shared" si="2"/>
        <v>2292.3000000000002</v>
      </c>
      <c r="P22" s="57">
        <f t="shared" si="6"/>
        <v>48543</v>
      </c>
      <c r="Q22" s="39">
        <f t="shared" si="3"/>
        <v>1552</v>
      </c>
    </row>
    <row r="23" spans="1:17" s="5" customFormat="1" x14ac:dyDescent="0.2">
      <c r="A23" s="30" t="s">
        <v>42</v>
      </c>
      <c r="B23" s="31">
        <v>34921</v>
      </c>
      <c r="C23" s="32">
        <v>47761</v>
      </c>
      <c r="D23" s="33">
        <v>34</v>
      </c>
      <c r="E23" s="34">
        <v>4639</v>
      </c>
      <c r="F23" s="35">
        <v>902</v>
      </c>
      <c r="G23" s="36">
        <v>4368</v>
      </c>
      <c r="H23" s="100">
        <v>32081.3</v>
      </c>
      <c r="I23" s="88">
        <f t="shared" si="0"/>
        <v>644.82100000000003</v>
      </c>
      <c r="J23" s="37">
        <f t="shared" si="1"/>
        <v>31.570000000000004</v>
      </c>
      <c r="K23" s="38">
        <f t="shared" si="4"/>
        <v>676.4</v>
      </c>
      <c r="L23" s="82">
        <v>509.1</v>
      </c>
      <c r="M23" s="91">
        <f t="shared" si="5"/>
        <v>1037</v>
      </c>
      <c r="N23" s="84"/>
      <c r="O23" s="104">
        <f t="shared" si="2"/>
        <v>1476.4</v>
      </c>
      <c r="P23" s="57">
        <f t="shared" si="6"/>
        <v>35780.200000000004</v>
      </c>
      <c r="Q23" s="39">
        <f t="shared" si="3"/>
        <v>859.20000000000437</v>
      </c>
    </row>
    <row r="24" spans="1:17" s="5" customFormat="1" x14ac:dyDescent="0.2">
      <c r="A24" s="30" t="s">
        <v>43</v>
      </c>
      <c r="B24" s="31">
        <v>35773</v>
      </c>
      <c r="C24" s="32">
        <v>34720</v>
      </c>
      <c r="D24" s="33">
        <v>26</v>
      </c>
      <c r="E24" s="34">
        <v>4660</v>
      </c>
      <c r="F24" s="35">
        <v>1021</v>
      </c>
      <c r="G24" s="36">
        <v>7405</v>
      </c>
      <c r="H24" s="100">
        <v>33107.1</v>
      </c>
      <c r="I24" s="88">
        <f t="shared" si="0"/>
        <v>647.74</v>
      </c>
      <c r="J24" s="37">
        <f t="shared" si="1"/>
        <v>35.735000000000007</v>
      </c>
      <c r="K24" s="38">
        <f t="shared" si="4"/>
        <v>683.5</v>
      </c>
      <c r="L24" s="82">
        <v>577.70000000000005</v>
      </c>
      <c r="M24" s="91">
        <f t="shared" si="5"/>
        <v>793</v>
      </c>
      <c r="N24" s="84"/>
      <c r="O24" s="104">
        <f t="shared" si="2"/>
        <v>2502.9</v>
      </c>
      <c r="P24" s="57">
        <f t="shared" si="6"/>
        <v>37664.199999999997</v>
      </c>
      <c r="Q24" s="39">
        <f t="shared" si="3"/>
        <v>1891.1999999999971</v>
      </c>
    </row>
    <row r="25" spans="1:17" s="5" customFormat="1" x14ac:dyDescent="0.2">
      <c r="A25" s="30" t="s">
        <v>44</v>
      </c>
      <c r="B25" s="31">
        <v>21143</v>
      </c>
      <c r="C25" s="32">
        <v>8694</v>
      </c>
      <c r="D25" s="33">
        <v>7</v>
      </c>
      <c r="E25" s="34">
        <v>3352</v>
      </c>
      <c r="F25" s="35">
        <v>435</v>
      </c>
      <c r="G25" s="36">
        <v>2434</v>
      </c>
      <c r="H25" s="100">
        <v>19710.099999999999</v>
      </c>
      <c r="I25" s="88">
        <f t="shared" si="0"/>
        <v>465.92800000000005</v>
      </c>
      <c r="J25" s="37">
        <f t="shared" si="1"/>
        <v>15.225000000000001</v>
      </c>
      <c r="K25" s="81">
        <f>ROUND(I25+J25,2)-0.05</f>
        <v>481.09999999999997</v>
      </c>
      <c r="L25" s="82">
        <v>284.5</v>
      </c>
      <c r="M25" s="91">
        <f t="shared" si="5"/>
        <v>213.5</v>
      </c>
      <c r="N25" s="84"/>
      <c r="O25" s="104">
        <f t="shared" si="2"/>
        <v>822.7</v>
      </c>
      <c r="P25" s="57">
        <f t="shared" si="6"/>
        <v>21511.899999999998</v>
      </c>
      <c r="Q25" s="39">
        <f t="shared" si="3"/>
        <v>368.89999999999782</v>
      </c>
    </row>
    <row r="26" spans="1:17" s="5" customFormat="1" x14ac:dyDescent="0.2">
      <c r="A26" s="30" t="s">
        <v>45</v>
      </c>
      <c r="B26" s="31">
        <v>21298</v>
      </c>
      <c r="C26" s="32">
        <v>24075</v>
      </c>
      <c r="D26" s="33">
        <v>15</v>
      </c>
      <c r="E26" s="34">
        <v>3333</v>
      </c>
      <c r="F26" s="35">
        <v>735</v>
      </c>
      <c r="G26" s="36">
        <v>2805</v>
      </c>
      <c r="H26" s="100">
        <v>19488.599999999999</v>
      </c>
      <c r="I26" s="88">
        <f t="shared" si="0"/>
        <v>463.28700000000003</v>
      </c>
      <c r="J26" s="37">
        <f t="shared" si="1"/>
        <v>25.725000000000001</v>
      </c>
      <c r="K26" s="38">
        <f>ROUND(I26+J26,1)</f>
        <v>489</v>
      </c>
      <c r="L26" s="82">
        <v>255.9</v>
      </c>
      <c r="M26" s="91">
        <f t="shared" si="5"/>
        <v>457.5</v>
      </c>
      <c r="N26" s="84"/>
      <c r="O26" s="104">
        <f t="shared" si="2"/>
        <v>948.1</v>
      </c>
      <c r="P26" s="57">
        <f t="shared" si="6"/>
        <v>21639.1</v>
      </c>
      <c r="Q26" s="39">
        <f t="shared" si="3"/>
        <v>341.09999999999854</v>
      </c>
    </row>
    <row r="27" spans="1:17" s="5" customFormat="1" x14ac:dyDescent="0.2">
      <c r="A27" s="30" t="s">
        <v>46</v>
      </c>
      <c r="B27" s="31">
        <v>22491</v>
      </c>
      <c r="C27" s="32">
        <v>21516</v>
      </c>
      <c r="D27" s="33">
        <v>11</v>
      </c>
      <c r="E27" s="34">
        <v>3595</v>
      </c>
      <c r="F27" s="35">
        <v>1028</v>
      </c>
      <c r="G27" s="36">
        <v>2865</v>
      </c>
      <c r="H27" s="100">
        <v>21388.1</v>
      </c>
      <c r="I27" s="88">
        <f t="shared" si="0"/>
        <v>499.70500000000004</v>
      </c>
      <c r="J27" s="37">
        <f t="shared" si="1"/>
        <v>35.980000000000004</v>
      </c>
      <c r="K27" s="38">
        <f>ROUND(I27+J27,1)</f>
        <v>535.70000000000005</v>
      </c>
      <c r="L27" s="82">
        <v>282.60000000000002</v>
      </c>
      <c r="M27" s="91">
        <f t="shared" si="5"/>
        <v>335.5</v>
      </c>
      <c r="N27" s="84"/>
      <c r="O27" s="104">
        <f t="shared" si="2"/>
        <v>968.4</v>
      </c>
      <c r="P27" s="57">
        <f t="shared" si="6"/>
        <v>23510.3</v>
      </c>
      <c r="Q27" s="39">
        <f t="shared" si="3"/>
        <v>1019.2999999999993</v>
      </c>
    </row>
    <row r="28" spans="1:17" s="5" customFormat="1" x14ac:dyDescent="0.2">
      <c r="A28" s="30" t="s">
        <v>47</v>
      </c>
      <c r="B28" s="31">
        <v>11446</v>
      </c>
      <c r="C28" s="32">
        <v>7326</v>
      </c>
      <c r="D28" s="33">
        <v>1</v>
      </c>
      <c r="E28" s="34">
        <v>1740</v>
      </c>
      <c r="F28" s="35">
        <v>380</v>
      </c>
      <c r="G28" s="36">
        <v>1355</v>
      </c>
      <c r="H28" s="100">
        <v>10631.3</v>
      </c>
      <c r="I28" s="88">
        <f t="shared" si="0"/>
        <v>241.86</v>
      </c>
      <c r="J28" s="37">
        <f t="shared" si="1"/>
        <v>13.3</v>
      </c>
      <c r="K28" s="81">
        <v>255.1</v>
      </c>
      <c r="L28" s="82">
        <v>361.4</v>
      </c>
      <c r="M28" s="91">
        <f t="shared" si="5"/>
        <v>30.5</v>
      </c>
      <c r="N28" s="84"/>
      <c r="O28" s="104">
        <f t="shared" si="2"/>
        <v>458</v>
      </c>
      <c r="P28" s="57">
        <f t="shared" si="6"/>
        <v>11736.3</v>
      </c>
      <c r="Q28" s="39">
        <f t="shared" si="3"/>
        <v>290.29999999999927</v>
      </c>
    </row>
    <row r="29" spans="1:17" s="5" customFormat="1" x14ac:dyDescent="0.2">
      <c r="A29" s="30" t="s">
        <v>48</v>
      </c>
      <c r="B29" s="31">
        <v>13389</v>
      </c>
      <c r="C29" s="32">
        <v>15652</v>
      </c>
      <c r="D29" s="33">
        <v>16</v>
      </c>
      <c r="E29" s="34">
        <v>2132</v>
      </c>
      <c r="F29" s="35">
        <v>294</v>
      </c>
      <c r="G29" s="36">
        <v>1372</v>
      </c>
      <c r="H29" s="100">
        <v>11742.9</v>
      </c>
      <c r="I29" s="88">
        <f t="shared" si="0"/>
        <v>296.34800000000001</v>
      </c>
      <c r="J29" s="37">
        <f t="shared" si="1"/>
        <v>10.290000000000001</v>
      </c>
      <c r="K29" s="38">
        <f>ROUND(I29+J29,1)</f>
        <v>306.60000000000002</v>
      </c>
      <c r="L29" s="82">
        <v>588.29999999999995</v>
      </c>
      <c r="M29" s="91">
        <f t="shared" si="5"/>
        <v>488</v>
      </c>
      <c r="N29" s="84"/>
      <c r="O29" s="104">
        <v>463.8</v>
      </c>
      <c r="P29" s="57">
        <f t="shared" si="6"/>
        <v>13589.599999999999</v>
      </c>
      <c r="Q29" s="39">
        <f t="shared" si="3"/>
        <v>200.59999999999854</v>
      </c>
    </row>
    <row r="30" spans="1:17" s="5" customFormat="1" x14ac:dyDescent="0.2">
      <c r="A30" s="30" t="s">
        <v>49</v>
      </c>
      <c r="B30" s="31">
        <v>15907</v>
      </c>
      <c r="C30" s="32">
        <v>10860</v>
      </c>
      <c r="D30" s="33">
        <v>5</v>
      </c>
      <c r="E30" s="34">
        <v>2334</v>
      </c>
      <c r="F30" s="35">
        <v>661</v>
      </c>
      <c r="G30" s="36">
        <v>1826</v>
      </c>
      <c r="H30" s="100">
        <v>14936.8</v>
      </c>
      <c r="I30" s="88">
        <f t="shared" si="0"/>
        <v>324.42600000000004</v>
      </c>
      <c r="J30" s="37">
        <f t="shared" si="1"/>
        <v>23.135000000000002</v>
      </c>
      <c r="K30" s="38">
        <f>ROUND(I30+J30,1)</f>
        <v>347.6</v>
      </c>
      <c r="L30" s="82">
        <v>174.9</v>
      </c>
      <c r="M30" s="91">
        <f t="shared" si="5"/>
        <v>152.5</v>
      </c>
      <c r="N30" s="84"/>
      <c r="O30" s="104">
        <f>ROUND(G30*0.338,1)</f>
        <v>617.20000000000005</v>
      </c>
      <c r="P30" s="57">
        <f t="shared" si="6"/>
        <v>16229</v>
      </c>
      <c r="Q30" s="39">
        <f t="shared" si="3"/>
        <v>322</v>
      </c>
    </row>
    <row r="31" spans="1:17" s="5" customFormat="1" ht="13.5" thickBot="1" x14ac:dyDescent="0.25">
      <c r="A31" s="40" t="s">
        <v>50</v>
      </c>
      <c r="B31" s="41">
        <v>16757</v>
      </c>
      <c r="C31" s="42">
        <v>12559</v>
      </c>
      <c r="D31" s="43">
        <v>7</v>
      </c>
      <c r="E31" s="44">
        <v>2099</v>
      </c>
      <c r="F31" s="45">
        <v>321</v>
      </c>
      <c r="G31" s="46">
        <v>2027</v>
      </c>
      <c r="H31" s="101">
        <v>15571.9</v>
      </c>
      <c r="I31" s="89">
        <f t="shared" si="0"/>
        <v>291.76100000000002</v>
      </c>
      <c r="J31" s="47">
        <f t="shared" si="1"/>
        <v>11.235000000000001</v>
      </c>
      <c r="K31" s="48">
        <f>ROUND(I31+J31,1)</f>
        <v>303</v>
      </c>
      <c r="L31" s="83">
        <v>524.9</v>
      </c>
      <c r="M31" s="92">
        <f t="shared" si="5"/>
        <v>213.5</v>
      </c>
      <c r="N31" s="90"/>
      <c r="O31" s="105">
        <f>ROUND(G31*0.338,1)</f>
        <v>685.1</v>
      </c>
      <c r="P31" s="66">
        <f t="shared" si="6"/>
        <v>17298.399999999998</v>
      </c>
      <c r="Q31" s="49">
        <f t="shared" si="3"/>
        <v>541.39999999999782</v>
      </c>
    </row>
    <row r="32" spans="1:17" s="5" customFormat="1" x14ac:dyDescent="0.2">
      <c r="A32" s="50" t="s">
        <v>51</v>
      </c>
      <c r="B32" s="51">
        <v>88</v>
      </c>
      <c r="C32" s="36">
        <v>2733</v>
      </c>
      <c r="D32" s="52"/>
      <c r="E32" s="35"/>
      <c r="F32" s="35"/>
      <c r="G32" s="36"/>
      <c r="H32" s="100">
        <v>87.1</v>
      </c>
      <c r="I32" s="54">
        <v>0</v>
      </c>
      <c r="J32" s="55"/>
      <c r="K32" s="38">
        <f t="shared" ref="K32:K66" si="7">ROUND(I32+J32,1)</f>
        <v>0</v>
      </c>
      <c r="L32" s="82">
        <v>0</v>
      </c>
      <c r="M32" s="91">
        <f t="shared" si="5"/>
        <v>0</v>
      </c>
      <c r="N32" s="53"/>
      <c r="O32" s="100"/>
      <c r="P32" s="106">
        <f t="shared" si="6"/>
        <v>87.1</v>
      </c>
      <c r="Q32" s="56">
        <f t="shared" si="3"/>
        <v>-0.90000000000000568</v>
      </c>
    </row>
    <row r="33" spans="1:17" s="5" customFormat="1" x14ac:dyDescent="0.2">
      <c r="A33" s="30" t="s">
        <v>52</v>
      </c>
      <c r="B33" s="31">
        <v>23</v>
      </c>
      <c r="C33" s="32">
        <v>704</v>
      </c>
      <c r="D33" s="33"/>
      <c r="E33" s="34"/>
      <c r="F33" s="35"/>
      <c r="G33" s="36"/>
      <c r="H33" s="100">
        <v>22.4</v>
      </c>
      <c r="I33" s="54">
        <v>0</v>
      </c>
      <c r="J33" s="55"/>
      <c r="K33" s="38">
        <f t="shared" si="7"/>
        <v>0</v>
      </c>
      <c r="L33" s="82">
        <v>0</v>
      </c>
      <c r="M33" s="91">
        <f t="shared" si="5"/>
        <v>0</v>
      </c>
      <c r="N33" s="84"/>
      <c r="O33" s="100"/>
      <c r="P33" s="57">
        <f t="shared" si="6"/>
        <v>22.4</v>
      </c>
      <c r="Q33" s="56">
        <f t="shared" si="3"/>
        <v>-0.60000000000000142</v>
      </c>
    </row>
    <row r="34" spans="1:17" s="5" customFormat="1" x14ac:dyDescent="0.2">
      <c r="A34" s="30" t="s">
        <v>53</v>
      </c>
      <c r="B34" s="31">
        <v>53</v>
      </c>
      <c r="C34" s="32">
        <v>1754</v>
      </c>
      <c r="D34" s="33"/>
      <c r="E34" s="34"/>
      <c r="F34" s="35"/>
      <c r="G34" s="36"/>
      <c r="H34" s="100">
        <v>55.9</v>
      </c>
      <c r="I34" s="54">
        <v>0</v>
      </c>
      <c r="J34" s="55"/>
      <c r="K34" s="38">
        <f t="shared" si="7"/>
        <v>0</v>
      </c>
      <c r="L34" s="82">
        <v>0</v>
      </c>
      <c r="M34" s="91">
        <f t="shared" si="5"/>
        <v>0</v>
      </c>
      <c r="N34" s="84"/>
      <c r="O34" s="100"/>
      <c r="P34" s="57">
        <f t="shared" si="6"/>
        <v>55.9</v>
      </c>
      <c r="Q34" s="56">
        <f t="shared" si="3"/>
        <v>2.8999999999999986</v>
      </c>
    </row>
    <row r="35" spans="1:17" s="5" customFormat="1" x14ac:dyDescent="0.2">
      <c r="A35" s="30" t="s">
        <v>54</v>
      </c>
      <c r="B35" s="31">
        <v>375</v>
      </c>
      <c r="C35" s="32">
        <v>11868</v>
      </c>
      <c r="D35" s="33"/>
      <c r="E35" s="34"/>
      <c r="F35" s="35"/>
      <c r="G35" s="36"/>
      <c r="H35" s="100">
        <v>378.4</v>
      </c>
      <c r="I35" s="54">
        <v>0</v>
      </c>
      <c r="J35" s="55"/>
      <c r="K35" s="38">
        <f t="shared" si="7"/>
        <v>0</v>
      </c>
      <c r="L35" s="82">
        <v>0</v>
      </c>
      <c r="M35" s="91">
        <f t="shared" si="5"/>
        <v>0</v>
      </c>
      <c r="N35" s="84"/>
      <c r="O35" s="100"/>
      <c r="P35" s="57">
        <f t="shared" si="6"/>
        <v>378.4</v>
      </c>
      <c r="Q35" s="56">
        <f t="shared" si="3"/>
        <v>3.3999999999999773</v>
      </c>
    </row>
    <row r="36" spans="1:17" s="5" customFormat="1" x14ac:dyDescent="0.2">
      <c r="A36" s="30" t="s">
        <v>55</v>
      </c>
      <c r="B36" s="31">
        <v>119</v>
      </c>
      <c r="C36" s="32">
        <v>3647</v>
      </c>
      <c r="D36" s="33"/>
      <c r="E36" s="34"/>
      <c r="F36" s="35"/>
      <c r="G36" s="36"/>
      <c r="H36" s="100">
        <v>116.3</v>
      </c>
      <c r="I36" s="54">
        <v>0</v>
      </c>
      <c r="J36" s="55"/>
      <c r="K36" s="38">
        <f t="shared" si="7"/>
        <v>0</v>
      </c>
      <c r="L36" s="82">
        <v>0</v>
      </c>
      <c r="M36" s="91">
        <f t="shared" si="5"/>
        <v>0</v>
      </c>
      <c r="N36" s="84"/>
      <c r="O36" s="100"/>
      <c r="P36" s="57">
        <f t="shared" si="6"/>
        <v>116.3</v>
      </c>
      <c r="Q36" s="56">
        <f t="shared" si="3"/>
        <v>-2.7000000000000028</v>
      </c>
    </row>
    <row r="37" spans="1:17" s="5" customFormat="1" x14ac:dyDescent="0.2">
      <c r="A37" s="30" t="s">
        <v>56</v>
      </c>
      <c r="B37" s="31">
        <v>154</v>
      </c>
      <c r="C37" s="32">
        <v>4801</v>
      </c>
      <c r="D37" s="33"/>
      <c r="E37" s="34"/>
      <c r="F37" s="35"/>
      <c r="G37" s="36"/>
      <c r="H37" s="100">
        <v>153.1</v>
      </c>
      <c r="I37" s="54">
        <v>0</v>
      </c>
      <c r="J37" s="55"/>
      <c r="K37" s="38">
        <f t="shared" si="7"/>
        <v>0</v>
      </c>
      <c r="L37" s="82">
        <v>0</v>
      </c>
      <c r="M37" s="91">
        <f t="shared" si="5"/>
        <v>0</v>
      </c>
      <c r="N37" s="84"/>
      <c r="O37" s="100"/>
      <c r="P37" s="57">
        <f t="shared" si="6"/>
        <v>153.1</v>
      </c>
      <c r="Q37" s="56">
        <f t="shared" si="3"/>
        <v>-0.90000000000000568</v>
      </c>
    </row>
    <row r="38" spans="1:17" s="5" customFormat="1" x14ac:dyDescent="0.2">
      <c r="A38" s="30" t="s">
        <v>57</v>
      </c>
      <c r="B38" s="31">
        <v>103</v>
      </c>
      <c r="C38" s="32">
        <v>3314</v>
      </c>
      <c r="D38" s="33"/>
      <c r="E38" s="34"/>
      <c r="F38" s="35"/>
      <c r="G38" s="36"/>
      <c r="H38" s="100">
        <v>105.7</v>
      </c>
      <c r="I38" s="54">
        <v>0</v>
      </c>
      <c r="J38" s="55"/>
      <c r="K38" s="38">
        <f t="shared" si="7"/>
        <v>0</v>
      </c>
      <c r="L38" s="82">
        <v>0</v>
      </c>
      <c r="M38" s="91">
        <f t="shared" si="5"/>
        <v>0</v>
      </c>
      <c r="N38" s="84"/>
      <c r="O38" s="100"/>
      <c r="P38" s="57">
        <f t="shared" si="6"/>
        <v>105.7</v>
      </c>
      <c r="Q38" s="56">
        <f t="shared" si="3"/>
        <v>2.7000000000000028</v>
      </c>
    </row>
    <row r="39" spans="1:17" s="5" customFormat="1" x14ac:dyDescent="0.2">
      <c r="A39" s="30" t="s">
        <v>58</v>
      </c>
      <c r="B39" s="31">
        <v>86</v>
      </c>
      <c r="C39" s="32">
        <v>2709</v>
      </c>
      <c r="D39" s="33"/>
      <c r="E39" s="34"/>
      <c r="F39" s="35"/>
      <c r="G39" s="36"/>
      <c r="H39" s="100">
        <v>86.4</v>
      </c>
      <c r="I39" s="54">
        <v>0</v>
      </c>
      <c r="J39" s="55"/>
      <c r="K39" s="38">
        <f t="shared" si="7"/>
        <v>0</v>
      </c>
      <c r="L39" s="82">
        <v>0</v>
      </c>
      <c r="M39" s="91">
        <f t="shared" si="5"/>
        <v>0</v>
      </c>
      <c r="N39" s="84"/>
      <c r="O39" s="100"/>
      <c r="P39" s="57">
        <f t="shared" si="6"/>
        <v>86.4</v>
      </c>
      <c r="Q39" s="56">
        <f t="shared" si="3"/>
        <v>0.40000000000000568</v>
      </c>
    </row>
    <row r="40" spans="1:17" s="5" customFormat="1" x14ac:dyDescent="0.2">
      <c r="A40" s="30" t="s">
        <v>59</v>
      </c>
      <c r="B40" s="31">
        <v>128</v>
      </c>
      <c r="C40" s="32">
        <v>4023</v>
      </c>
      <c r="D40" s="33"/>
      <c r="E40" s="34"/>
      <c r="F40" s="35"/>
      <c r="G40" s="36"/>
      <c r="H40" s="100">
        <v>128.30000000000001</v>
      </c>
      <c r="I40" s="54">
        <v>0</v>
      </c>
      <c r="J40" s="55"/>
      <c r="K40" s="38">
        <f t="shared" si="7"/>
        <v>0</v>
      </c>
      <c r="L40" s="82">
        <v>0</v>
      </c>
      <c r="M40" s="91">
        <f t="shared" si="5"/>
        <v>0</v>
      </c>
      <c r="N40" s="84"/>
      <c r="O40" s="100"/>
      <c r="P40" s="57">
        <f t="shared" si="6"/>
        <v>128.30000000000001</v>
      </c>
      <c r="Q40" s="56">
        <f t="shared" si="3"/>
        <v>0.30000000000001137</v>
      </c>
    </row>
    <row r="41" spans="1:17" s="5" customFormat="1" x14ac:dyDescent="0.2">
      <c r="A41" s="30" t="s">
        <v>60</v>
      </c>
      <c r="B41" s="31">
        <v>117</v>
      </c>
      <c r="C41" s="32">
        <v>3757</v>
      </c>
      <c r="D41" s="33"/>
      <c r="E41" s="34"/>
      <c r="F41" s="35"/>
      <c r="G41" s="36"/>
      <c r="H41" s="100">
        <v>119.8</v>
      </c>
      <c r="I41" s="54">
        <v>0</v>
      </c>
      <c r="J41" s="55"/>
      <c r="K41" s="38">
        <f t="shared" si="7"/>
        <v>0</v>
      </c>
      <c r="L41" s="82">
        <v>0</v>
      </c>
      <c r="M41" s="91">
        <f t="shared" si="5"/>
        <v>0</v>
      </c>
      <c r="N41" s="84"/>
      <c r="O41" s="100"/>
      <c r="P41" s="57">
        <f t="shared" si="6"/>
        <v>119.8</v>
      </c>
      <c r="Q41" s="56">
        <f t="shared" si="3"/>
        <v>2.7999999999999972</v>
      </c>
    </row>
    <row r="42" spans="1:17" s="5" customFormat="1" x14ac:dyDescent="0.2">
      <c r="A42" s="30" t="s">
        <v>61</v>
      </c>
      <c r="B42" s="31">
        <v>51</v>
      </c>
      <c r="C42" s="32">
        <v>1580</v>
      </c>
      <c r="D42" s="33"/>
      <c r="E42" s="34"/>
      <c r="F42" s="35"/>
      <c r="G42" s="36"/>
      <c r="H42" s="100">
        <v>50.4</v>
      </c>
      <c r="I42" s="54">
        <v>0</v>
      </c>
      <c r="J42" s="55"/>
      <c r="K42" s="38">
        <f t="shared" si="7"/>
        <v>0</v>
      </c>
      <c r="L42" s="82">
        <v>0</v>
      </c>
      <c r="M42" s="91">
        <f t="shared" si="5"/>
        <v>0</v>
      </c>
      <c r="N42" s="84"/>
      <c r="O42" s="100"/>
      <c r="P42" s="57">
        <f t="shared" si="6"/>
        <v>50.4</v>
      </c>
      <c r="Q42" s="56">
        <f t="shared" ref="Q42:Q67" si="8">P42-B42</f>
        <v>-0.60000000000000142</v>
      </c>
    </row>
    <row r="43" spans="1:17" s="5" customFormat="1" x14ac:dyDescent="0.2">
      <c r="A43" s="30" t="s">
        <v>62</v>
      </c>
      <c r="B43" s="31">
        <v>127</v>
      </c>
      <c r="C43" s="32">
        <v>3912</v>
      </c>
      <c r="D43" s="33"/>
      <c r="E43" s="34"/>
      <c r="F43" s="35"/>
      <c r="G43" s="36"/>
      <c r="H43" s="100">
        <v>124.7</v>
      </c>
      <c r="I43" s="54">
        <v>0</v>
      </c>
      <c r="J43" s="55"/>
      <c r="K43" s="38">
        <f t="shared" si="7"/>
        <v>0</v>
      </c>
      <c r="L43" s="82">
        <v>0</v>
      </c>
      <c r="M43" s="91">
        <f t="shared" si="5"/>
        <v>0</v>
      </c>
      <c r="N43" s="84"/>
      <c r="O43" s="100"/>
      <c r="P43" s="57">
        <f t="shared" si="6"/>
        <v>124.7</v>
      </c>
      <c r="Q43" s="56">
        <f t="shared" si="8"/>
        <v>-2.2999999999999972</v>
      </c>
    </row>
    <row r="44" spans="1:17" s="5" customFormat="1" x14ac:dyDescent="0.2">
      <c r="A44" s="30" t="s">
        <v>63</v>
      </c>
      <c r="B44" s="31">
        <v>14</v>
      </c>
      <c r="C44" s="32">
        <v>407</v>
      </c>
      <c r="D44" s="33"/>
      <c r="E44" s="34"/>
      <c r="F44" s="35"/>
      <c r="G44" s="36"/>
      <c r="H44" s="100">
        <v>13</v>
      </c>
      <c r="I44" s="54">
        <v>0</v>
      </c>
      <c r="J44" s="55"/>
      <c r="K44" s="38">
        <f t="shared" si="7"/>
        <v>0</v>
      </c>
      <c r="L44" s="82">
        <v>0</v>
      </c>
      <c r="M44" s="91">
        <f t="shared" si="5"/>
        <v>0</v>
      </c>
      <c r="N44" s="84"/>
      <c r="O44" s="100"/>
      <c r="P44" s="57">
        <f t="shared" si="6"/>
        <v>13</v>
      </c>
      <c r="Q44" s="56">
        <f t="shared" si="8"/>
        <v>-1</v>
      </c>
    </row>
    <row r="45" spans="1:17" s="5" customFormat="1" x14ac:dyDescent="0.2">
      <c r="A45" s="30" t="s">
        <v>64</v>
      </c>
      <c r="B45" s="31">
        <v>35</v>
      </c>
      <c r="C45" s="32">
        <v>1117</v>
      </c>
      <c r="D45" s="33"/>
      <c r="E45" s="34"/>
      <c r="F45" s="35"/>
      <c r="G45" s="36"/>
      <c r="H45" s="100">
        <v>35.6</v>
      </c>
      <c r="I45" s="54">
        <v>0</v>
      </c>
      <c r="J45" s="55"/>
      <c r="K45" s="38">
        <f t="shared" si="7"/>
        <v>0</v>
      </c>
      <c r="L45" s="82">
        <v>0</v>
      </c>
      <c r="M45" s="91">
        <f t="shared" si="5"/>
        <v>0</v>
      </c>
      <c r="N45" s="84"/>
      <c r="O45" s="100"/>
      <c r="P45" s="57">
        <f t="shared" si="6"/>
        <v>35.6</v>
      </c>
      <c r="Q45" s="56">
        <f t="shared" si="8"/>
        <v>0.60000000000000142</v>
      </c>
    </row>
    <row r="46" spans="1:17" s="5" customFormat="1" x14ac:dyDescent="0.2">
      <c r="A46" s="30" t="s">
        <v>65</v>
      </c>
      <c r="B46" s="31">
        <v>325</v>
      </c>
      <c r="C46" s="32">
        <v>10023</v>
      </c>
      <c r="D46" s="33"/>
      <c r="E46" s="34"/>
      <c r="F46" s="35"/>
      <c r="G46" s="36"/>
      <c r="H46" s="100">
        <v>319.5</v>
      </c>
      <c r="I46" s="54">
        <v>0</v>
      </c>
      <c r="J46" s="55"/>
      <c r="K46" s="38">
        <f t="shared" si="7"/>
        <v>0</v>
      </c>
      <c r="L46" s="82">
        <v>0</v>
      </c>
      <c r="M46" s="91">
        <f t="shared" si="5"/>
        <v>0</v>
      </c>
      <c r="N46" s="84"/>
      <c r="O46" s="100"/>
      <c r="P46" s="57">
        <f t="shared" si="6"/>
        <v>319.5</v>
      </c>
      <c r="Q46" s="56">
        <f t="shared" si="8"/>
        <v>-5.5</v>
      </c>
    </row>
    <row r="47" spans="1:17" s="5" customFormat="1" x14ac:dyDescent="0.2">
      <c r="A47" s="30" t="s">
        <v>66</v>
      </c>
      <c r="B47" s="31">
        <v>341</v>
      </c>
      <c r="C47" s="32">
        <v>10623</v>
      </c>
      <c r="D47" s="33"/>
      <c r="E47" s="34"/>
      <c r="F47" s="35"/>
      <c r="G47" s="36"/>
      <c r="H47" s="100">
        <v>338.7</v>
      </c>
      <c r="I47" s="54">
        <v>0</v>
      </c>
      <c r="J47" s="55"/>
      <c r="K47" s="38">
        <f t="shared" si="7"/>
        <v>0</v>
      </c>
      <c r="L47" s="82">
        <v>0</v>
      </c>
      <c r="M47" s="91">
        <f t="shared" si="5"/>
        <v>0</v>
      </c>
      <c r="N47" s="84"/>
      <c r="O47" s="100"/>
      <c r="P47" s="57">
        <f t="shared" si="6"/>
        <v>338.7</v>
      </c>
      <c r="Q47" s="56">
        <f t="shared" si="8"/>
        <v>-2.3000000000000114</v>
      </c>
    </row>
    <row r="48" spans="1:17" s="5" customFormat="1" x14ac:dyDescent="0.2">
      <c r="A48" s="30" t="s">
        <v>67</v>
      </c>
      <c r="B48" s="31">
        <v>121</v>
      </c>
      <c r="C48" s="32">
        <v>2911</v>
      </c>
      <c r="D48" s="33">
        <v>1</v>
      </c>
      <c r="E48" s="34"/>
      <c r="F48" s="35"/>
      <c r="G48" s="36"/>
      <c r="H48" s="100">
        <v>92.8</v>
      </c>
      <c r="I48" s="54">
        <v>0</v>
      </c>
      <c r="J48" s="55"/>
      <c r="K48" s="38">
        <f t="shared" si="7"/>
        <v>0</v>
      </c>
      <c r="L48" s="82">
        <v>0</v>
      </c>
      <c r="M48" s="91">
        <f t="shared" si="5"/>
        <v>30.5</v>
      </c>
      <c r="N48" s="84"/>
      <c r="O48" s="100"/>
      <c r="P48" s="57">
        <f t="shared" si="6"/>
        <v>123.3</v>
      </c>
      <c r="Q48" s="56">
        <f t="shared" si="8"/>
        <v>2.2999999999999972</v>
      </c>
    </row>
    <row r="49" spans="1:17" s="5" customFormat="1" x14ac:dyDescent="0.2">
      <c r="A49" s="30" t="s">
        <v>68</v>
      </c>
      <c r="B49" s="31">
        <v>26</v>
      </c>
      <c r="C49" s="32">
        <v>828</v>
      </c>
      <c r="D49" s="33"/>
      <c r="E49" s="34"/>
      <c r="F49" s="35"/>
      <c r="G49" s="36"/>
      <c r="H49" s="100">
        <v>26.4</v>
      </c>
      <c r="I49" s="54">
        <v>0</v>
      </c>
      <c r="J49" s="55"/>
      <c r="K49" s="38">
        <f t="shared" si="7"/>
        <v>0</v>
      </c>
      <c r="L49" s="82">
        <v>0</v>
      </c>
      <c r="M49" s="91">
        <f t="shared" si="5"/>
        <v>0</v>
      </c>
      <c r="N49" s="84"/>
      <c r="O49" s="100"/>
      <c r="P49" s="57">
        <f t="shared" si="6"/>
        <v>26.4</v>
      </c>
      <c r="Q49" s="56">
        <f t="shared" si="8"/>
        <v>0.39999999999999858</v>
      </c>
    </row>
    <row r="50" spans="1:17" s="5" customFormat="1" x14ac:dyDescent="0.2">
      <c r="A50" s="30" t="s">
        <v>69</v>
      </c>
      <c r="B50" s="31">
        <v>78</v>
      </c>
      <c r="C50" s="32">
        <v>1509</v>
      </c>
      <c r="D50" s="33">
        <v>1</v>
      </c>
      <c r="E50" s="34"/>
      <c r="F50" s="35"/>
      <c r="G50" s="36"/>
      <c r="H50" s="100">
        <v>48.1</v>
      </c>
      <c r="I50" s="54">
        <v>0</v>
      </c>
      <c r="J50" s="55"/>
      <c r="K50" s="38">
        <f t="shared" si="7"/>
        <v>0</v>
      </c>
      <c r="L50" s="82">
        <v>0</v>
      </c>
      <c r="M50" s="91">
        <f t="shared" si="5"/>
        <v>30.5</v>
      </c>
      <c r="N50" s="84"/>
      <c r="O50" s="100"/>
      <c r="P50" s="57">
        <f t="shared" si="6"/>
        <v>78.599999999999994</v>
      </c>
      <c r="Q50" s="56">
        <f t="shared" si="8"/>
        <v>0.59999999999999432</v>
      </c>
    </row>
    <row r="51" spans="1:17" s="5" customFormat="1" x14ac:dyDescent="0.2">
      <c r="A51" s="30" t="s">
        <v>70</v>
      </c>
      <c r="B51" s="31">
        <v>109</v>
      </c>
      <c r="C51" s="32">
        <v>3372</v>
      </c>
      <c r="D51" s="33"/>
      <c r="E51" s="34"/>
      <c r="F51" s="35"/>
      <c r="G51" s="36"/>
      <c r="H51" s="100">
        <v>107.5</v>
      </c>
      <c r="I51" s="54">
        <v>0</v>
      </c>
      <c r="J51" s="55"/>
      <c r="K51" s="38">
        <f t="shared" si="7"/>
        <v>0</v>
      </c>
      <c r="L51" s="82">
        <v>0</v>
      </c>
      <c r="M51" s="91">
        <f t="shared" si="5"/>
        <v>0</v>
      </c>
      <c r="N51" s="84"/>
      <c r="O51" s="100"/>
      <c r="P51" s="57">
        <f t="shared" si="6"/>
        <v>107.5</v>
      </c>
      <c r="Q51" s="56">
        <f t="shared" si="8"/>
        <v>-1.5</v>
      </c>
    </row>
    <row r="52" spans="1:17" s="5" customFormat="1" x14ac:dyDescent="0.2">
      <c r="A52" s="30" t="s">
        <v>71</v>
      </c>
      <c r="B52" s="31">
        <v>10</v>
      </c>
      <c r="C52" s="32">
        <v>333</v>
      </c>
      <c r="D52" s="33"/>
      <c r="E52" s="34"/>
      <c r="F52" s="35"/>
      <c r="G52" s="36"/>
      <c r="H52" s="100">
        <v>10.6</v>
      </c>
      <c r="I52" s="54">
        <v>0</v>
      </c>
      <c r="J52" s="55"/>
      <c r="K52" s="38">
        <f t="shared" si="7"/>
        <v>0</v>
      </c>
      <c r="L52" s="82">
        <v>0</v>
      </c>
      <c r="M52" s="91">
        <f t="shared" si="5"/>
        <v>0</v>
      </c>
      <c r="N52" s="84"/>
      <c r="O52" s="100"/>
      <c r="P52" s="57">
        <f t="shared" si="6"/>
        <v>10.6</v>
      </c>
      <c r="Q52" s="56">
        <f t="shared" si="8"/>
        <v>0.59999999999999964</v>
      </c>
    </row>
    <row r="53" spans="1:17" s="5" customFormat="1" x14ac:dyDescent="0.2">
      <c r="A53" s="30" t="s">
        <v>72</v>
      </c>
      <c r="B53" s="31">
        <v>228</v>
      </c>
      <c r="C53" s="32">
        <v>6035</v>
      </c>
      <c r="D53" s="33">
        <v>1</v>
      </c>
      <c r="E53" s="34"/>
      <c r="F53" s="35"/>
      <c r="G53" s="36"/>
      <c r="H53" s="100">
        <v>192.4</v>
      </c>
      <c r="I53" s="54">
        <v>0</v>
      </c>
      <c r="J53" s="55"/>
      <c r="K53" s="38">
        <f t="shared" si="7"/>
        <v>0</v>
      </c>
      <c r="L53" s="82">
        <v>0</v>
      </c>
      <c r="M53" s="91">
        <f t="shared" si="5"/>
        <v>30.5</v>
      </c>
      <c r="N53" s="84"/>
      <c r="O53" s="100"/>
      <c r="P53" s="57">
        <f t="shared" si="6"/>
        <v>222.9</v>
      </c>
      <c r="Q53" s="56">
        <f t="shared" si="8"/>
        <v>-5.0999999999999943</v>
      </c>
    </row>
    <row r="54" spans="1:17" s="5" customFormat="1" x14ac:dyDescent="0.2">
      <c r="A54" s="30" t="s">
        <v>73</v>
      </c>
      <c r="B54" s="31">
        <v>23</v>
      </c>
      <c r="C54" s="32">
        <v>693</v>
      </c>
      <c r="D54" s="33"/>
      <c r="E54" s="34"/>
      <c r="F54" s="35"/>
      <c r="G54" s="36"/>
      <c r="H54" s="100">
        <v>22.1</v>
      </c>
      <c r="I54" s="54">
        <v>0</v>
      </c>
      <c r="J54" s="55"/>
      <c r="K54" s="38">
        <f t="shared" si="7"/>
        <v>0</v>
      </c>
      <c r="L54" s="82">
        <v>0</v>
      </c>
      <c r="M54" s="91">
        <f t="shared" si="5"/>
        <v>0</v>
      </c>
      <c r="N54" s="84"/>
      <c r="O54" s="100"/>
      <c r="P54" s="57">
        <f t="shared" si="6"/>
        <v>22.1</v>
      </c>
      <c r="Q54" s="56">
        <f t="shared" si="8"/>
        <v>-0.89999999999999858</v>
      </c>
    </row>
    <row r="55" spans="1:17" s="5" customFormat="1" x14ac:dyDescent="0.2">
      <c r="A55" s="30" t="s">
        <v>74</v>
      </c>
      <c r="B55" s="31">
        <v>158</v>
      </c>
      <c r="C55" s="32">
        <v>5205</v>
      </c>
      <c r="D55" s="33"/>
      <c r="E55" s="34"/>
      <c r="F55" s="35"/>
      <c r="G55" s="36"/>
      <c r="H55" s="100">
        <v>165.9</v>
      </c>
      <c r="I55" s="54">
        <v>0</v>
      </c>
      <c r="J55" s="55"/>
      <c r="K55" s="38">
        <f t="shared" si="7"/>
        <v>0</v>
      </c>
      <c r="L55" s="82">
        <v>0</v>
      </c>
      <c r="M55" s="91">
        <f t="shared" si="5"/>
        <v>0</v>
      </c>
      <c r="N55" s="84"/>
      <c r="O55" s="100"/>
      <c r="P55" s="57">
        <f t="shared" si="6"/>
        <v>165.9</v>
      </c>
      <c r="Q55" s="56">
        <f t="shared" si="8"/>
        <v>7.9000000000000057</v>
      </c>
    </row>
    <row r="56" spans="1:17" s="5" customFormat="1" x14ac:dyDescent="0.2">
      <c r="A56" s="30" t="s">
        <v>75</v>
      </c>
      <c r="B56" s="31">
        <v>83</v>
      </c>
      <c r="C56" s="32">
        <v>2551</v>
      </c>
      <c r="D56" s="33"/>
      <c r="E56" s="34"/>
      <c r="F56" s="35"/>
      <c r="G56" s="36"/>
      <c r="H56" s="100">
        <v>81.3</v>
      </c>
      <c r="I56" s="54">
        <v>0</v>
      </c>
      <c r="J56" s="55"/>
      <c r="K56" s="38">
        <f t="shared" si="7"/>
        <v>0</v>
      </c>
      <c r="L56" s="82">
        <v>0</v>
      </c>
      <c r="M56" s="91">
        <f t="shared" si="5"/>
        <v>0</v>
      </c>
      <c r="N56" s="84"/>
      <c r="O56" s="100"/>
      <c r="P56" s="57">
        <f t="shared" si="6"/>
        <v>81.3</v>
      </c>
      <c r="Q56" s="56">
        <f t="shared" si="8"/>
        <v>-1.7000000000000028</v>
      </c>
    </row>
    <row r="57" spans="1:17" s="5" customFormat="1" x14ac:dyDescent="0.2">
      <c r="A57" s="30" t="s">
        <v>76</v>
      </c>
      <c r="B57" s="31">
        <v>120</v>
      </c>
      <c r="C57" s="32">
        <v>3696</v>
      </c>
      <c r="D57" s="33"/>
      <c r="E57" s="34"/>
      <c r="F57" s="35"/>
      <c r="G57" s="36"/>
      <c r="H57" s="100">
        <v>117.8</v>
      </c>
      <c r="I57" s="54">
        <v>0</v>
      </c>
      <c r="J57" s="55"/>
      <c r="K57" s="38">
        <f t="shared" si="7"/>
        <v>0</v>
      </c>
      <c r="L57" s="82">
        <v>0</v>
      </c>
      <c r="M57" s="91">
        <f t="shared" si="5"/>
        <v>0</v>
      </c>
      <c r="N57" s="84"/>
      <c r="O57" s="100"/>
      <c r="P57" s="57">
        <f t="shared" si="6"/>
        <v>117.8</v>
      </c>
      <c r="Q57" s="56">
        <f t="shared" si="8"/>
        <v>-2.2000000000000028</v>
      </c>
    </row>
    <row r="58" spans="1:17" s="5" customFormat="1" x14ac:dyDescent="0.2">
      <c r="A58" s="30" t="s">
        <v>77</v>
      </c>
      <c r="B58" s="31">
        <v>236</v>
      </c>
      <c r="C58" s="32">
        <v>7225</v>
      </c>
      <c r="D58" s="33"/>
      <c r="E58" s="34"/>
      <c r="F58" s="35"/>
      <c r="G58" s="36"/>
      <c r="H58" s="100">
        <v>230.3</v>
      </c>
      <c r="I58" s="54">
        <v>0</v>
      </c>
      <c r="J58" s="55"/>
      <c r="K58" s="38">
        <f t="shared" si="7"/>
        <v>0</v>
      </c>
      <c r="L58" s="82">
        <v>0</v>
      </c>
      <c r="M58" s="91">
        <f t="shared" si="5"/>
        <v>0</v>
      </c>
      <c r="N58" s="84"/>
      <c r="O58" s="100"/>
      <c r="P58" s="57">
        <f t="shared" si="6"/>
        <v>230.3</v>
      </c>
      <c r="Q58" s="56">
        <f t="shared" si="8"/>
        <v>-5.6999999999999886</v>
      </c>
    </row>
    <row r="59" spans="1:17" s="5" customFormat="1" x14ac:dyDescent="0.2">
      <c r="A59" s="30" t="s">
        <v>78</v>
      </c>
      <c r="B59" s="31">
        <v>108</v>
      </c>
      <c r="C59" s="32">
        <v>3309</v>
      </c>
      <c r="D59" s="33"/>
      <c r="E59" s="34"/>
      <c r="F59" s="35"/>
      <c r="G59" s="36"/>
      <c r="H59" s="100">
        <v>105.5</v>
      </c>
      <c r="I59" s="54">
        <v>0</v>
      </c>
      <c r="J59" s="55"/>
      <c r="K59" s="38">
        <f t="shared" si="7"/>
        <v>0</v>
      </c>
      <c r="L59" s="82">
        <v>0</v>
      </c>
      <c r="M59" s="91">
        <f t="shared" si="5"/>
        <v>0</v>
      </c>
      <c r="N59" s="84"/>
      <c r="O59" s="100"/>
      <c r="P59" s="57">
        <f t="shared" si="6"/>
        <v>105.5</v>
      </c>
      <c r="Q59" s="56">
        <f t="shared" si="8"/>
        <v>-2.5</v>
      </c>
    </row>
    <row r="60" spans="1:17" s="5" customFormat="1" x14ac:dyDescent="0.2">
      <c r="A60" s="30" t="s">
        <v>79</v>
      </c>
      <c r="B60" s="31">
        <v>75</v>
      </c>
      <c r="C60" s="32">
        <v>2367</v>
      </c>
      <c r="D60" s="33"/>
      <c r="E60" s="34"/>
      <c r="F60" s="35"/>
      <c r="G60" s="36"/>
      <c r="H60" s="100">
        <v>75.5</v>
      </c>
      <c r="I60" s="54">
        <v>0</v>
      </c>
      <c r="J60" s="55"/>
      <c r="K60" s="38">
        <f t="shared" si="7"/>
        <v>0</v>
      </c>
      <c r="L60" s="82">
        <v>0</v>
      </c>
      <c r="M60" s="91">
        <f t="shared" si="5"/>
        <v>0</v>
      </c>
      <c r="N60" s="84"/>
      <c r="O60" s="100"/>
      <c r="P60" s="57">
        <f t="shared" si="6"/>
        <v>75.5</v>
      </c>
      <c r="Q60" s="56">
        <f t="shared" si="8"/>
        <v>0.5</v>
      </c>
    </row>
    <row r="61" spans="1:17" s="5" customFormat="1" x14ac:dyDescent="0.2">
      <c r="A61" s="30" t="s">
        <v>80</v>
      </c>
      <c r="B61" s="31">
        <v>46</v>
      </c>
      <c r="C61" s="32">
        <v>1426</v>
      </c>
      <c r="D61" s="33"/>
      <c r="E61" s="34"/>
      <c r="F61" s="35"/>
      <c r="G61" s="36"/>
      <c r="H61" s="100">
        <v>45.5</v>
      </c>
      <c r="I61" s="54">
        <v>0</v>
      </c>
      <c r="J61" s="55"/>
      <c r="K61" s="38">
        <f t="shared" si="7"/>
        <v>0</v>
      </c>
      <c r="L61" s="82">
        <v>0</v>
      </c>
      <c r="M61" s="91">
        <f t="shared" si="5"/>
        <v>0</v>
      </c>
      <c r="N61" s="84"/>
      <c r="O61" s="100"/>
      <c r="P61" s="57">
        <f t="shared" si="6"/>
        <v>45.5</v>
      </c>
      <c r="Q61" s="56">
        <f t="shared" si="8"/>
        <v>-0.5</v>
      </c>
    </row>
    <row r="62" spans="1:17" s="5" customFormat="1" x14ac:dyDescent="0.2">
      <c r="A62" s="30" t="s">
        <v>81</v>
      </c>
      <c r="B62" s="31">
        <v>110</v>
      </c>
      <c r="C62" s="32">
        <v>3498</v>
      </c>
      <c r="D62" s="33"/>
      <c r="E62" s="34"/>
      <c r="F62" s="35"/>
      <c r="G62" s="36"/>
      <c r="H62" s="100">
        <v>111.5</v>
      </c>
      <c r="I62" s="54">
        <v>0</v>
      </c>
      <c r="J62" s="55"/>
      <c r="K62" s="38">
        <f t="shared" si="7"/>
        <v>0</v>
      </c>
      <c r="L62" s="82">
        <v>0</v>
      </c>
      <c r="M62" s="91">
        <f t="shared" si="5"/>
        <v>0</v>
      </c>
      <c r="N62" s="84"/>
      <c r="O62" s="100"/>
      <c r="P62" s="57">
        <f t="shared" si="6"/>
        <v>111.5</v>
      </c>
      <c r="Q62" s="56">
        <f t="shared" si="8"/>
        <v>1.5</v>
      </c>
    </row>
    <row r="63" spans="1:17" s="5" customFormat="1" x14ac:dyDescent="0.2">
      <c r="A63" s="30" t="s">
        <v>82</v>
      </c>
      <c r="B63" s="31">
        <v>81</v>
      </c>
      <c r="C63" s="32">
        <v>2532</v>
      </c>
      <c r="D63" s="33"/>
      <c r="E63" s="34"/>
      <c r="F63" s="35"/>
      <c r="G63" s="36"/>
      <c r="H63" s="100">
        <v>80.7</v>
      </c>
      <c r="I63" s="54">
        <v>0</v>
      </c>
      <c r="J63" s="55"/>
      <c r="K63" s="38">
        <f t="shared" si="7"/>
        <v>0</v>
      </c>
      <c r="L63" s="82">
        <v>0</v>
      </c>
      <c r="M63" s="91">
        <f t="shared" si="5"/>
        <v>0</v>
      </c>
      <c r="N63" s="84"/>
      <c r="O63" s="100"/>
      <c r="P63" s="57">
        <f t="shared" si="6"/>
        <v>80.7</v>
      </c>
      <c r="Q63" s="56">
        <f t="shared" si="8"/>
        <v>-0.29999999999999716</v>
      </c>
    </row>
    <row r="64" spans="1:17" s="5" customFormat="1" x14ac:dyDescent="0.2">
      <c r="A64" s="30" t="s">
        <v>83</v>
      </c>
      <c r="B64" s="31">
        <v>145</v>
      </c>
      <c r="C64" s="32">
        <v>4557</v>
      </c>
      <c r="D64" s="33"/>
      <c r="E64" s="34"/>
      <c r="F64" s="35"/>
      <c r="G64" s="36"/>
      <c r="H64" s="100">
        <v>145.30000000000001</v>
      </c>
      <c r="I64" s="54">
        <v>0</v>
      </c>
      <c r="J64" s="55"/>
      <c r="K64" s="38">
        <f t="shared" si="7"/>
        <v>0</v>
      </c>
      <c r="L64" s="82">
        <v>0</v>
      </c>
      <c r="M64" s="91">
        <f t="shared" si="5"/>
        <v>0</v>
      </c>
      <c r="N64" s="84"/>
      <c r="O64" s="100"/>
      <c r="P64" s="57">
        <f t="shared" si="6"/>
        <v>145.30000000000001</v>
      </c>
      <c r="Q64" s="56">
        <f t="shared" si="8"/>
        <v>0.30000000000001137</v>
      </c>
    </row>
    <row r="65" spans="1:17" s="5" customFormat="1" x14ac:dyDescent="0.2">
      <c r="A65" s="30" t="s">
        <v>84</v>
      </c>
      <c r="B65" s="31">
        <v>471</v>
      </c>
      <c r="C65" s="32">
        <v>10049</v>
      </c>
      <c r="D65" s="33">
        <v>5</v>
      </c>
      <c r="E65" s="34"/>
      <c r="F65" s="35"/>
      <c r="G65" s="36"/>
      <c r="H65" s="100">
        <v>320.39999999999998</v>
      </c>
      <c r="I65" s="54">
        <v>0</v>
      </c>
      <c r="J65" s="55"/>
      <c r="K65" s="38">
        <f t="shared" si="7"/>
        <v>0</v>
      </c>
      <c r="L65" s="82">
        <v>0</v>
      </c>
      <c r="M65" s="91">
        <f t="shared" si="5"/>
        <v>152.5</v>
      </c>
      <c r="N65" s="84"/>
      <c r="O65" s="100"/>
      <c r="P65" s="57">
        <f t="shared" si="6"/>
        <v>472.9</v>
      </c>
      <c r="Q65" s="56">
        <f t="shared" si="8"/>
        <v>1.8999999999999773</v>
      </c>
    </row>
    <row r="66" spans="1:17" s="5" customFormat="1" ht="13.5" thickBot="1" x14ac:dyDescent="0.25">
      <c r="A66" s="30" t="s">
        <v>85</v>
      </c>
      <c r="B66" s="58">
        <v>229</v>
      </c>
      <c r="C66" s="59">
        <v>7258</v>
      </c>
      <c r="D66" s="60"/>
      <c r="E66" s="61"/>
      <c r="F66" s="62"/>
      <c r="G66" s="63"/>
      <c r="H66" s="102">
        <v>231.4</v>
      </c>
      <c r="I66" s="64">
        <v>0</v>
      </c>
      <c r="J66" s="65"/>
      <c r="K66" s="38">
        <f t="shared" si="7"/>
        <v>0</v>
      </c>
      <c r="L66" s="86">
        <v>0</v>
      </c>
      <c r="M66" s="93">
        <f t="shared" si="5"/>
        <v>0</v>
      </c>
      <c r="N66" s="85"/>
      <c r="O66" s="102"/>
      <c r="P66" s="66">
        <f t="shared" si="6"/>
        <v>231.4</v>
      </c>
      <c r="Q66" s="67">
        <f t="shared" si="8"/>
        <v>2.4000000000000057</v>
      </c>
    </row>
    <row r="67" spans="1:17" s="5" customFormat="1" ht="19.149999999999999" customHeight="1" thickBot="1" x14ac:dyDescent="0.25">
      <c r="A67" s="68" t="s">
        <v>86</v>
      </c>
      <c r="B67" s="69">
        <v>949446</v>
      </c>
      <c r="C67" s="70">
        <f t="shared" ref="C67:O67" si="9">SUM(C10:C66)</f>
        <v>1324277</v>
      </c>
      <c r="D67" s="71">
        <f t="shared" si="9"/>
        <v>882</v>
      </c>
      <c r="E67" s="72">
        <f t="shared" si="9"/>
        <v>140708</v>
      </c>
      <c r="F67" s="72">
        <f t="shared" si="9"/>
        <v>29092</v>
      </c>
      <c r="G67" s="72">
        <f t="shared" si="9"/>
        <v>220445</v>
      </c>
      <c r="H67" s="103">
        <f t="shared" si="9"/>
        <v>842434.80000000051</v>
      </c>
      <c r="I67" s="73">
        <f t="shared" si="9"/>
        <v>19558.412000000008</v>
      </c>
      <c r="J67" s="74">
        <f t="shared" si="9"/>
        <v>1018.2200000000001</v>
      </c>
      <c r="K67" s="75">
        <f t="shared" si="9"/>
        <v>20576.599999999995</v>
      </c>
      <c r="L67" s="77">
        <f t="shared" si="9"/>
        <v>42047.799999999988</v>
      </c>
      <c r="M67" s="94">
        <f t="shared" ref="M67" si="10">SUM(M10:M66)</f>
        <v>26901</v>
      </c>
      <c r="N67" s="76">
        <f t="shared" ref="N67" si="11">SUM(N10:N66)</f>
        <v>2808</v>
      </c>
      <c r="O67" s="94">
        <f t="shared" si="9"/>
        <v>74510.399999999994</v>
      </c>
      <c r="P67" s="107">
        <f t="shared" si="6"/>
        <v>1009278.6000000004</v>
      </c>
      <c r="Q67" s="78">
        <f t="shared" si="8"/>
        <v>59832.600000000442</v>
      </c>
    </row>
    <row r="69" spans="1:17" x14ac:dyDescent="0.2">
      <c r="A69" s="79"/>
      <c r="B69" s="79"/>
    </row>
    <row r="71" spans="1:17" x14ac:dyDescent="0.2">
      <c r="H71" s="80"/>
    </row>
  </sheetData>
  <mergeCells count="17">
    <mergeCell ref="Q6:Q9"/>
    <mergeCell ref="C7:C8"/>
    <mergeCell ref="D7:D8"/>
    <mergeCell ref="E7:E8"/>
    <mergeCell ref="F7:F8"/>
    <mergeCell ref="N7:N9"/>
    <mergeCell ref="M7:M8"/>
    <mergeCell ref="A6:A9"/>
    <mergeCell ref="B6:B9"/>
    <mergeCell ref="C6:E6"/>
    <mergeCell ref="H6:O6"/>
    <mergeCell ref="P6:P9"/>
    <mergeCell ref="O7:O9"/>
    <mergeCell ref="G7:G8"/>
    <mergeCell ref="H7:H9"/>
    <mergeCell ref="I7:K7"/>
    <mergeCell ref="L7:L9"/>
  </mergeCells>
  <pageMargins left="0.39370078740157483" right="0.39370078740157483" top="0.78740157480314965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usnesení MČ PVSS celkem</vt:lpstr>
      <vt:lpstr>'Příloha usnesení MČ PVSS celkem'!Názvy_tisku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Huňáčková Naděžda (MHMP, ROZ)</dc:creator>
  <cp:lastModifiedBy>Černoch Michail (MHMP, OVO)</cp:lastModifiedBy>
  <cp:lastPrinted>2020-11-05T14:02:18Z</cp:lastPrinted>
  <dcterms:created xsi:type="dcterms:W3CDTF">2020-10-07T07:02:34Z</dcterms:created>
  <dcterms:modified xsi:type="dcterms:W3CDTF">2020-12-17T15:19:55Z</dcterms:modified>
</cp:coreProperties>
</file>